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-15" yWindow="8475" windowWidth="28830" windowHeight="4275" tabRatio="843"/>
  </bookViews>
  <sheets>
    <sheet name="表紙" sheetId="28" r:id="rId1"/>
    <sheet name="表1-1" sheetId="23" r:id="rId2"/>
    <sheet name="表1-2" sheetId="31" r:id="rId3"/>
    <sheet name="表1-3" sheetId="32" r:id="rId4"/>
    <sheet name="表1-4" sheetId="33" r:id="rId5"/>
    <sheet name="表2-1" sheetId="34" r:id="rId6"/>
    <sheet name="表2-2" sheetId="35" r:id="rId7"/>
    <sheet name="表3-1" sheetId="30" r:id="rId8"/>
    <sheet name="表3-2" sheetId="39" r:id="rId9"/>
    <sheet name="表3-3" sheetId="24" r:id="rId10"/>
    <sheet name="表3-4" sheetId="37" r:id="rId11"/>
    <sheet name="表3-5" sheetId="40" r:id="rId12"/>
    <sheet name="表4-1" sheetId="36" r:id="rId13"/>
    <sheet name="人口推移ｸﾞﾗﾌ" sheetId="3" state="hidden" r:id="rId14"/>
    <sheet name="動態推移ｸﾞﾗﾌ" sheetId="7" state="hidden" r:id="rId15"/>
  </sheets>
  <definedNames>
    <definedName name="Print_Area_MI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2">#REF!</definedName>
    <definedName name="_xlnm.Print_Area" localSheetId="1">'表1-1'!$A$1:$J$44</definedName>
    <definedName name="_xlnm._FilterDatabase" localSheetId="2" hidden="1">'表1-2'!$A$7:$K$39</definedName>
    <definedName name="_xlnm.Print_Area" localSheetId="2">'表1-2'!$A$1:$J$43</definedName>
    <definedName name="_xlnm.Print_Area" localSheetId="3">'表1-3'!$A$1:$E$36</definedName>
    <definedName name="_xlnm.Print_Area" localSheetId="4">'表1-4'!$A$1:$S$40</definedName>
    <definedName name="_xlnm.Print_Area" localSheetId="5">'表2-1'!$A$1:$I$19</definedName>
    <definedName name="_xlnm.Print_Area" localSheetId="6">'表2-2'!$A$1:$H$62</definedName>
    <definedName name="_xlnm.Print_Area" localSheetId="8">'表3-2'!$A$1:$J$44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<sst xmlns="http://schemas.openxmlformats.org/spreadsheetml/2006/main" xmlns:r="http://schemas.openxmlformats.org/officeDocument/2006/relationships" count="345" uniqueCount="345">
  <si>
    <t xml:space="preserve">三種町 </t>
    <rPh sb="0" eb="1">
      <t>ミ</t>
    </rPh>
    <rPh sb="1" eb="2">
      <t>タネ</t>
    </rPh>
    <phoneticPr fontId="45"/>
  </si>
  <si>
    <t>1月</t>
  </si>
  <si>
    <t>６５歳以上の高齢者だけの世帯</t>
  </si>
  <si>
    <t xml:space="preserve">山本郡 </t>
  </si>
  <si>
    <t xml:space="preserve">横手市 </t>
  </si>
  <si>
    <t>Ｒ２</t>
  </si>
  <si>
    <t>2月</t>
  </si>
  <si>
    <t>⑦</t>
  </si>
  <si>
    <t>8月</t>
  </si>
  <si>
    <t>　表２－１</t>
    <rPh sb="1" eb="2">
      <t>ヒョウ</t>
    </rPh>
    <phoneticPr fontId="45"/>
  </si>
  <si>
    <t>3月</t>
  </si>
  <si>
    <t>大館市</t>
    <rPh sb="0" eb="3">
      <t>オオダテシ</t>
    </rPh>
    <phoneticPr fontId="45"/>
  </si>
  <si>
    <t>由利本荘
・にかほ</t>
    <rPh sb="0" eb="2">
      <t>ユリ</t>
    </rPh>
    <rPh sb="2" eb="4">
      <t>ホンジョウ</t>
    </rPh>
    <phoneticPr fontId="52"/>
  </si>
  <si>
    <t>潟上市　</t>
    <rPh sb="0" eb="2">
      <t>カタガミ</t>
    </rPh>
    <rPh sb="2" eb="3">
      <t>シ</t>
    </rPh>
    <phoneticPr fontId="45"/>
  </si>
  <si>
    <t xml:space="preserve">藤里町 </t>
  </si>
  <si>
    <t>7月</t>
  </si>
  <si>
    <t>9月</t>
  </si>
  <si>
    <t>4月</t>
  </si>
  <si>
    <t>　○秋田県人口・世帯数：</t>
    <rPh sb="2" eb="4">
      <t>アキタ</t>
    </rPh>
    <rPh sb="4" eb="5">
      <t>ケン</t>
    </rPh>
    <rPh sb="5" eb="7">
      <t>ジンコウ</t>
    </rPh>
    <rPh sb="8" eb="11">
      <t>セタイスウ</t>
    </rPh>
    <phoneticPr fontId="45"/>
  </si>
  <si>
    <t>Ｈ２２</t>
  </si>
  <si>
    <t>5月</t>
  </si>
  <si>
    <t>6月</t>
  </si>
  <si>
    <t xml:space="preserve">仙北郡 </t>
  </si>
  <si>
    <t>　表１－４</t>
    <rPh sb="1" eb="2">
      <t>ヒョウ</t>
    </rPh>
    <phoneticPr fontId="45"/>
  </si>
  <si>
    <t xml:space="preserve">雄勝郡 </t>
  </si>
  <si>
    <t>人口</t>
  </si>
  <si>
    <t>10月</t>
  </si>
  <si>
    <t>大館・鹿角</t>
    <rPh sb="0" eb="2">
      <t>オオダテ</t>
    </rPh>
    <rPh sb="3" eb="4">
      <t>シカ</t>
    </rPh>
    <rPh sb="4" eb="5">
      <t>ツノ</t>
    </rPh>
    <phoneticPr fontId="52"/>
  </si>
  <si>
    <t>順位</t>
    <rPh sb="0" eb="2">
      <t>ジュンイ</t>
    </rPh>
    <phoneticPr fontId="60"/>
  </si>
  <si>
    <t>11月</t>
  </si>
  <si>
    <t>市町村名</t>
  </si>
  <si>
    <t>12月</t>
  </si>
  <si>
    <t>Ｒ１</t>
  </si>
  <si>
    <t>市町村名等</t>
    <rPh sb="0" eb="3">
      <t>シチョウソン</t>
    </rPh>
    <rPh sb="3" eb="4">
      <t>メイ</t>
    </rPh>
    <rPh sb="4" eb="5">
      <t>トウ</t>
    </rPh>
    <phoneticPr fontId="45"/>
  </si>
  <si>
    <t>ひとり暮らし高齢者</t>
    <rPh sb="0" eb="4">
      <t>ヒトリグ</t>
    </rPh>
    <rPh sb="6" eb="9">
      <t>コウレイシャ</t>
    </rPh>
    <phoneticPr fontId="55"/>
  </si>
  <si>
    <t>自然増減</t>
    <rPh sb="2" eb="4">
      <t>ゾウゲン</t>
    </rPh>
    <phoneticPr fontId="59"/>
  </si>
  <si>
    <t>計</t>
    <rPh sb="0" eb="1">
      <t>ケイ</t>
    </rPh>
    <phoneticPr fontId="45"/>
  </si>
  <si>
    <t xml:space="preserve">井川町 </t>
  </si>
  <si>
    <t>潟上市</t>
    <rPh sb="0" eb="3">
      <t>カタガミシ</t>
    </rPh>
    <phoneticPr fontId="45"/>
  </si>
  <si>
    <t>社会増減</t>
    <rPh sb="2" eb="4">
      <t>ゾウゲン</t>
    </rPh>
    <phoneticPr fontId="59"/>
  </si>
  <si>
    <t>北秋田</t>
    <rPh sb="0" eb="3">
      <t>キタアキタ</t>
    </rPh>
    <phoneticPr fontId="52"/>
  </si>
  <si>
    <t xml:space="preserve">北秋田郡 </t>
  </si>
  <si>
    <t>　表１－３</t>
    <rPh sb="1" eb="2">
      <t>ヒョウ</t>
    </rPh>
    <phoneticPr fontId="45"/>
  </si>
  <si>
    <t>人口増減</t>
    <rPh sb="2" eb="4">
      <t>ゾウゲン</t>
    </rPh>
    <phoneticPr fontId="59"/>
  </si>
  <si>
    <t>大館市</t>
    <rPh sb="0" eb="3">
      <t>オオダテシ</t>
    </rPh>
    <phoneticPr fontId="52"/>
  </si>
  <si>
    <t>総世帯数</t>
    <rPh sb="0" eb="1">
      <t>ソウ</t>
    </rPh>
    <rPh sb="1" eb="4">
      <t>セタイスウ</t>
    </rPh>
    <phoneticPr fontId="45"/>
  </si>
  <si>
    <t xml:space="preserve">小坂町 </t>
  </si>
  <si>
    <t xml:space="preserve">羽後町 </t>
  </si>
  <si>
    <t>男</t>
  </si>
  <si>
    <t>北秋田市</t>
    <rPh sb="0" eb="3">
      <t>キタアキタ</t>
    </rPh>
    <rPh sb="3" eb="4">
      <t>シ</t>
    </rPh>
    <phoneticPr fontId="45"/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</si>
  <si>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13" eb="15">
      <t>ジュンイ</t>
    </rPh>
    <phoneticPr fontId="45"/>
  </si>
  <si>
    <t>秋田県健康福祉部長寿社会課</t>
    <rPh sb="0" eb="3">
      <t>アキタケン</t>
    </rPh>
    <rPh sb="3" eb="5">
      <t>ケンコウ</t>
    </rPh>
    <rPh sb="5" eb="8">
      <t>フクシブ</t>
    </rPh>
    <rPh sb="8" eb="13">
      <t>チョウジュシャカイカ</t>
    </rPh>
    <phoneticPr fontId="45"/>
  </si>
  <si>
    <t>Ｈ１</t>
  </si>
  <si>
    <t>女</t>
  </si>
  <si>
    <t>③
(=②÷①)</t>
  </si>
  <si>
    <t>４月</t>
  </si>
  <si>
    <t>令和４年度市町村別高齢者数・高齢化率（市郡別）</t>
  </si>
  <si>
    <t>H19</t>
  </si>
  <si>
    <t xml:space="preserve">五城目町 </t>
  </si>
  <si>
    <t xml:space="preserve">県計 </t>
  </si>
  <si>
    <t xml:space="preserve">市部計 </t>
  </si>
  <si>
    <t>65歳以上人口に占める割合(ｆ÷ｅ)</t>
    <rPh sb="2" eb="5">
      <t>サイイジョウ</t>
    </rPh>
    <rPh sb="5" eb="7">
      <t>ジンコウ</t>
    </rPh>
    <rPh sb="8" eb="9">
      <t>シ</t>
    </rPh>
    <rPh sb="11" eb="13">
      <t>ワリアイ</t>
    </rPh>
    <phoneticPr fontId="55"/>
  </si>
  <si>
    <t>H19人口(H18.10～H19.9)</t>
    <rPh sb="3" eb="5">
      <t>ジンコウ</t>
    </rPh>
    <phoneticPr fontId="59"/>
  </si>
  <si>
    <t xml:space="preserve">郡部計 </t>
  </si>
  <si>
    <t xml:space="preserve">能代市 </t>
  </si>
  <si>
    <t xml:space="preserve">大館市 </t>
  </si>
  <si>
    <t>五城目町</t>
    <rPh sb="0" eb="3">
      <t>ゴジョウメ</t>
    </rPh>
    <rPh sb="3" eb="4">
      <t>マチ</t>
    </rPh>
    <phoneticPr fontId="45"/>
  </si>
  <si>
    <t xml:space="preserve">南秋田郡 </t>
  </si>
  <si>
    <t>Ｈ２４</t>
  </si>
  <si>
    <t xml:space="preserve">上小阿仁村 </t>
  </si>
  <si>
    <t>④</t>
  </si>
  <si>
    <t>※表３－３「令和４年度市町村別高齢者世帯に占める要支援・要介護者数（市郡別）」の割合を算出したもの。</t>
  </si>
  <si>
    <t xml:space="preserve">男鹿市 </t>
  </si>
  <si>
    <t>能代・山本</t>
    <rPh sb="0" eb="2">
      <t>ノシロ</t>
    </rPh>
    <phoneticPr fontId="52"/>
  </si>
  <si>
    <t xml:space="preserve">湯沢市 </t>
  </si>
  <si>
    <t xml:space="preserve">由利本荘市 </t>
    <rPh sb="0" eb="2">
      <t>ユリ</t>
    </rPh>
    <phoneticPr fontId="45"/>
  </si>
  <si>
    <t>６５歳以上人口
②</t>
    <rPh sb="2" eb="5">
      <t>サイイジョウ</t>
    </rPh>
    <rPh sb="5" eb="7">
      <t>ジンコウ</t>
    </rPh>
    <phoneticPr fontId="60"/>
  </si>
  <si>
    <t xml:space="preserve">鹿角市 </t>
  </si>
  <si>
    <t xml:space="preserve">鹿角郡 </t>
  </si>
  <si>
    <t>H19(世帯)</t>
  </si>
  <si>
    <t>にかほ市</t>
    <rPh sb="3" eb="4">
      <t>シ</t>
    </rPh>
    <phoneticPr fontId="45"/>
  </si>
  <si>
    <t>総人口に占める割合(ｆ÷d)</t>
    <rPh sb="0" eb="3">
      <t>ソウジンコウ</t>
    </rPh>
    <rPh sb="4" eb="5">
      <t>シ</t>
    </rPh>
    <rPh sb="7" eb="9">
      <t>ワリアイ</t>
    </rPh>
    <phoneticPr fontId="55"/>
  </si>
  <si>
    <t xml:space="preserve">八郎潟町 </t>
  </si>
  <si>
    <t xml:space="preserve">大潟村 </t>
  </si>
  <si>
    <t>横手市</t>
    <rPh sb="0" eb="3">
      <t>ヨコテシ</t>
    </rPh>
    <phoneticPr fontId="45"/>
  </si>
  <si>
    <t>なお令和３年度については、基準人口を「令和２年度国勢調査確定値」に入れ替えて算出しているため、</t>
    <rPh sb="2" eb="4">
      <t>レイワ</t>
    </rPh>
    <rPh sb="5" eb="7">
      <t>ネンド</t>
    </rPh>
    <rPh sb="13" eb="15">
      <t>キジュン</t>
    </rPh>
    <rPh sb="15" eb="17">
      <t>ジンコウ</t>
    </rPh>
    <rPh sb="19" eb="21">
      <t>レイワ</t>
    </rPh>
    <rPh sb="22" eb="24">
      <t>ネンド</t>
    </rPh>
    <rPh sb="24" eb="26">
      <t>コクセイ</t>
    </rPh>
    <rPh sb="26" eb="28">
      <t>チョウサ</t>
    </rPh>
    <rPh sb="28" eb="31">
      <t>カクテイチ</t>
    </rPh>
    <rPh sb="33" eb="34">
      <t>イ</t>
    </rPh>
    <rPh sb="35" eb="36">
      <t>カ</t>
    </rPh>
    <rPh sb="38" eb="40">
      <t>サンシュツ</t>
    </rPh>
    <phoneticPr fontId="52"/>
  </si>
  <si>
    <t xml:space="preserve">美郷町 </t>
    <rPh sb="0" eb="1">
      <t>ビ</t>
    </rPh>
    <rPh sb="1" eb="3">
      <t>ゴウマチ</t>
    </rPh>
    <phoneticPr fontId="45"/>
  </si>
  <si>
    <t xml:space="preserve">秋田市 </t>
  </si>
  <si>
    <t xml:space="preserve">八峰町 </t>
    <rPh sb="1" eb="2">
      <t>ミネ</t>
    </rPh>
    <phoneticPr fontId="45"/>
  </si>
  <si>
    <t>仙北市　</t>
    <rPh sb="0" eb="2">
      <t>センボク</t>
    </rPh>
    <rPh sb="2" eb="3">
      <t>シ</t>
    </rPh>
    <phoneticPr fontId="45"/>
  </si>
  <si>
    <t>Ｓ６３</t>
  </si>
  <si>
    <t>H20</t>
  </si>
  <si>
    <t>H20(世帯)</t>
  </si>
  <si>
    <t>⑤</t>
  </si>
  <si>
    <t>５月</t>
    <rPh sb="1" eb="2">
      <t>ガツ</t>
    </rPh>
    <phoneticPr fontId="59"/>
  </si>
  <si>
    <t>H20人口(H19.10～H20.7)</t>
    <rPh sb="3" eb="5">
      <t>ジンコウ</t>
    </rPh>
    <phoneticPr fontId="59"/>
  </si>
  <si>
    <t>６月</t>
    <rPh sb="1" eb="2">
      <t>ガツ</t>
    </rPh>
    <phoneticPr fontId="59"/>
  </si>
  <si>
    <t>大仙市　</t>
    <rPh sb="0" eb="1">
      <t>ダイ</t>
    </rPh>
    <rPh sb="1" eb="2">
      <t>セン</t>
    </rPh>
    <rPh sb="2" eb="3">
      <t>シ</t>
    </rPh>
    <phoneticPr fontId="45"/>
  </si>
  <si>
    <t>割合</t>
    <rPh sb="0" eb="2">
      <t>ワリアイ</t>
    </rPh>
    <phoneticPr fontId="56"/>
  </si>
  <si>
    <t>三種町</t>
    <rPh sb="0" eb="3">
      <t>ミタネチョウ</t>
    </rPh>
    <phoneticPr fontId="52"/>
  </si>
  <si>
    <t>※人口①は、「秋田県の人口と世帯（月報）」（令和４年７月１日現在：秋田県調査統計課）による。</t>
  </si>
  <si>
    <t xml:space="preserve">東成瀬村 </t>
  </si>
  <si>
    <t>人口
①</t>
    <rPh sb="0" eb="2">
      <t>ジンコウ</t>
    </rPh>
    <phoneticPr fontId="60"/>
  </si>
  <si>
    <t>高齢化率
②÷①</t>
    <rPh sb="0" eb="3">
      <t>コウレイカ</t>
    </rPh>
    <rPh sb="3" eb="4">
      <t>リツ</t>
    </rPh>
    <phoneticPr fontId="60"/>
  </si>
  <si>
    <t>人口
①</t>
    <rPh sb="0" eb="2">
      <t>ジンコウ</t>
    </rPh>
    <phoneticPr fontId="45"/>
  </si>
  <si>
    <t>美郷町</t>
    <rPh sb="0" eb="3">
      <t>ミサトマチ</t>
    </rPh>
    <phoneticPr fontId="52"/>
  </si>
  <si>
    <t>順位</t>
  </si>
  <si>
    <t>高齢化率</t>
  </si>
  <si>
    <t>令和４年度</t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</si>
  <si>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9" eb="12">
      <t>シチョウソン</t>
    </rPh>
    <rPh sb="12" eb="15">
      <t>ベツジュンイ</t>
    </rPh>
    <phoneticPr fontId="52"/>
  </si>
  <si>
    <t>総人口に占める高齢者の割合</t>
  </si>
  <si>
    <t>区分</t>
  </si>
  <si>
    <t>７５歳以上</t>
  </si>
  <si>
    <t>大仙市</t>
    <rPh sb="0" eb="3">
      <t>ダイセンシ</t>
    </rPh>
    <phoneticPr fontId="45"/>
  </si>
  <si>
    <t>計</t>
  </si>
  <si>
    <t>前年度比</t>
  </si>
  <si>
    <t>⑨</t>
  </si>
  <si>
    <t>東成瀬村</t>
    <rPh sb="0" eb="4">
      <t>ヒガシナルセムラ</t>
    </rPh>
    <phoneticPr fontId="52"/>
  </si>
  <si>
    <t>　昨年度の公表値とは一致しない。</t>
    <rPh sb="1" eb="4">
      <t>サクネンド</t>
    </rPh>
    <rPh sb="5" eb="7">
      <t>コウヒョウ</t>
    </rPh>
    <rPh sb="7" eb="8">
      <t>チ</t>
    </rPh>
    <rPh sb="10" eb="12">
      <t>イッチ</t>
    </rPh>
    <phoneticPr fontId="56"/>
  </si>
  <si>
    <t>能代市</t>
    <rPh sb="0" eb="3">
      <t>ノシロシ</t>
    </rPh>
    <phoneticPr fontId="52"/>
  </si>
  <si>
    <t>令和２年度高齢化率市町村別順位</t>
  </si>
  <si>
    <t>６５歳以上７５歳未満</t>
    <rPh sb="7" eb="8">
      <t>サイ</t>
    </rPh>
    <rPh sb="8" eb="10">
      <t>ミマン</t>
    </rPh>
    <phoneticPr fontId="52"/>
  </si>
  <si>
    <t>男</t>
    <rPh sb="0" eb="1">
      <t>オトコ</t>
    </rPh>
    <phoneticPr fontId="55"/>
  </si>
  <si>
    <t>年度</t>
  </si>
  <si>
    <t>Ｓ５０</t>
  </si>
  <si>
    <t>Ｒ３</t>
  </si>
  <si>
    <t>Ｓ５５</t>
  </si>
  <si>
    <t>Ｓ５７</t>
  </si>
  <si>
    <t>令和４年度高齢化率市町村別順位</t>
  </si>
  <si>
    <t>Ｓ５８</t>
  </si>
  <si>
    <t>Ｓ５９</t>
  </si>
  <si>
    <t>Ｈ１７</t>
  </si>
  <si>
    <t>Ｓ６０</t>
  </si>
  <si>
    <t>Ｓ６１</t>
  </si>
  <si>
    <t>Ｓ６２</t>
  </si>
  <si>
    <t>Ｈ１３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</si>
  <si>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</si>
  <si>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</si>
  <si>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</si>
  <si>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</si>
  <si>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</si>
  <si>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</si>
  <si>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</si>
  <si>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</si>
  <si>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</si>
  <si>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Ｈ１２</t>
  </si>
  <si>
    <t>　○高齢者数・高齢者世帯数及び要支援・要介護者世帯数：</t>
    <rPh sb="2" eb="5">
      <t>コウレイシャ</t>
    </rPh>
    <rPh sb="5" eb="6">
      <t>スウ</t>
    </rPh>
    <rPh sb="7" eb="10">
      <t>コウレイシャ</t>
    </rPh>
    <rPh sb="10" eb="13">
      <t>セタイスウ</t>
    </rPh>
    <rPh sb="13" eb="14">
      <t>オヨ</t>
    </rPh>
    <rPh sb="15" eb="18">
      <t>ヨウシエン</t>
    </rPh>
    <rPh sb="19" eb="23">
      <t>ヨウカイゴシャ</t>
    </rPh>
    <rPh sb="23" eb="25">
      <t>セタイ</t>
    </rPh>
    <rPh sb="25" eb="26">
      <t>スウ</t>
    </rPh>
    <phoneticPr fontId="45"/>
  </si>
  <si>
    <t>Ｈ１４</t>
  </si>
  <si>
    <t>Ｈ１５</t>
  </si>
  <si>
    <t>Ｈ１６</t>
  </si>
  <si>
    <t>県計</t>
    <rPh sb="0" eb="1">
      <t>ケン</t>
    </rPh>
    <rPh sb="1" eb="2">
      <t>ケイ</t>
    </rPh>
    <phoneticPr fontId="52"/>
  </si>
  <si>
    <t>ひとり暮らし高齢者世帯</t>
    <rPh sb="0" eb="4">
      <t>ヒトリグ</t>
    </rPh>
    <rPh sb="6" eb="9">
      <t>コウレイシャ</t>
    </rPh>
    <rPh sb="9" eb="11">
      <t>セタイ</t>
    </rPh>
    <phoneticPr fontId="55"/>
  </si>
  <si>
    <t>Ｈ１８</t>
  </si>
  <si>
    <t>６５歳以上</t>
  </si>
  <si>
    <t>６５歳以上７５歳未満</t>
    <rPh sb="7" eb="8">
      <t>サイ</t>
    </rPh>
    <rPh sb="8" eb="10">
      <t>ミマン</t>
    </rPh>
    <phoneticPr fontId="56"/>
  </si>
  <si>
    <t>総人口
①</t>
  </si>
  <si>
    <t>総世帯数に占める割合(b÷a)</t>
    <rPh sb="0" eb="3">
      <t>ソウセタイ</t>
    </rPh>
    <rPh sb="3" eb="4">
      <t>スウ</t>
    </rPh>
    <rPh sb="5" eb="6">
      <t>シ</t>
    </rPh>
    <rPh sb="8" eb="10">
      <t>ワリアイ</t>
    </rPh>
    <phoneticPr fontId="55"/>
  </si>
  <si>
    <t>五城目町</t>
    <rPh sb="0" eb="4">
      <t>ゴジョウメマチ</t>
    </rPh>
    <phoneticPr fontId="52"/>
  </si>
  <si>
    <t>人口（人）</t>
    <rPh sb="3" eb="4">
      <t>ヒト</t>
    </rPh>
    <phoneticPr fontId="56"/>
  </si>
  <si>
    <t>　表３－３</t>
    <rPh sb="1" eb="2">
      <t>ヒョウ</t>
    </rPh>
    <phoneticPr fontId="45"/>
  </si>
  <si>
    <t>②</t>
  </si>
  <si>
    <t>割合（％）</t>
    <rPh sb="0" eb="2">
      <t>ワリアイ</t>
    </rPh>
    <phoneticPr fontId="56"/>
  </si>
  <si>
    <t>（４）秋田県高齢者世帯数等前年度比較</t>
    <rPh sb="3" eb="5">
      <t>アキタ</t>
    </rPh>
    <rPh sb="5" eb="6">
      <t>ケン</t>
    </rPh>
    <rPh sb="6" eb="9">
      <t>コウレイシャ</t>
    </rPh>
    <rPh sb="9" eb="12">
      <t>セタイスウ</t>
    </rPh>
    <rPh sb="12" eb="13">
      <t>トウ</t>
    </rPh>
    <rPh sb="13" eb="16">
      <t>ゼンネンド</t>
    </rPh>
    <rPh sb="16" eb="18">
      <t>ヒカク</t>
    </rPh>
    <phoneticPr fontId="45"/>
  </si>
  <si>
    <t>②÷①</t>
  </si>
  <si>
    <t>0.1ポイント減</t>
    <rPh sb="7" eb="8">
      <t>ゲン</t>
    </rPh>
    <phoneticPr fontId="55"/>
  </si>
  <si>
    <t>③</t>
  </si>
  <si>
    <t>③÷①</t>
  </si>
  <si>
    <t>④÷①</t>
  </si>
  <si>
    <t>　表１－２</t>
    <rPh sb="1" eb="2">
      <t>ヒョウ</t>
    </rPh>
    <phoneticPr fontId="45"/>
  </si>
  <si>
    <t>Ｈ１１</t>
  </si>
  <si>
    <t>各年度７月１日現在</t>
    <rPh sb="0" eb="3">
      <t>カクネンド</t>
    </rPh>
    <rPh sb="4" eb="5">
      <t>ガツ</t>
    </rPh>
    <rPh sb="6" eb="7">
      <t>ニチ</t>
    </rPh>
    <rPh sb="7" eb="9">
      <t>ゲンザイ</t>
    </rPh>
    <phoneticPr fontId="56"/>
  </si>
  <si>
    <t>総世帯数に占める割合(ｃ÷ａ)</t>
  </si>
  <si>
    <t>世帯数</t>
    <rPh sb="0" eb="3">
      <t>セタイスウ</t>
    </rPh>
    <phoneticPr fontId="45"/>
  </si>
  <si>
    <t>男</t>
    <rPh sb="0" eb="1">
      <t>オトコ</t>
    </rPh>
    <phoneticPr fontId="45"/>
  </si>
  <si>
    <t>総世帯数に占める高齢者世帯の割合</t>
    <rPh sb="1" eb="4">
      <t>セタイスウ</t>
    </rPh>
    <rPh sb="11" eb="13">
      <t>セタイ</t>
    </rPh>
    <phoneticPr fontId="55"/>
  </si>
  <si>
    <t xml:space="preserve"> ※総世帯①は、「秋田県の人口と世帯（月報）」（令和４年７月１日現在：秋田県調査統計課）による。</t>
  </si>
  <si>
    <t>女</t>
    <rPh sb="0" eb="1">
      <t>オンナ</t>
    </rPh>
    <phoneticPr fontId="45"/>
  </si>
  <si>
    <t>Ｈ１９</t>
  </si>
  <si>
    <t>Ｈ２０</t>
  </si>
  <si>
    <t>男女計</t>
    <rPh sb="0" eb="2">
      <t>ダンジョ</t>
    </rPh>
    <rPh sb="2" eb="3">
      <t>ケイ</t>
    </rPh>
    <phoneticPr fontId="45"/>
  </si>
  <si>
    <t>２人以上の世帯</t>
    <rPh sb="1" eb="2">
      <t>ニン</t>
    </rPh>
    <rPh sb="2" eb="4">
      <t>イジョウ</t>
    </rPh>
    <rPh sb="5" eb="7">
      <t>セタイ</t>
    </rPh>
    <phoneticPr fontId="45"/>
  </si>
  <si>
    <t>６５歳以上人口
（高齢者数）②</t>
    <rPh sb="2" eb="3">
      <t>サイ</t>
    </rPh>
    <rPh sb="3" eb="5">
      <t>イジョウ</t>
    </rPh>
    <rPh sb="5" eb="7">
      <t>ジンコウ</t>
    </rPh>
    <rPh sb="9" eb="12">
      <t>コウレイシャ</t>
    </rPh>
    <rPh sb="12" eb="13">
      <t>スウ</t>
    </rPh>
    <phoneticPr fontId="45"/>
  </si>
  <si>
    <t>６５歳以上人口割合
（高齢化率）②÷①</t>
    <rPh sb="2" eb="3">
      <t>サイ</t>
    </rPh>
    <rPh sb="3" eb="5">
      <t>イジョウ</t>
    </rPh>
    <rPh sb="5" eb="7">
      <t>ジンコウ</t>
    </rPh>
    <rPh sb="7" eb="9">
      <t>ワリアイ</t>
    </rPh>
    <rPh sb="11" eb="14">
      <t>コウレイカ</t>
    </rPh>
    <rPh sb="14" eb="15">
      <t>リツ</t>
    </rPh>
    <phoneticPr fontId="45"/>
  </si>
  <si>
    <t>参考</t>
    <rPh sb="0" eb="2">
      <t>サンコウ</t>
    </rPh>
    <phoneticPr fontId="52"/>
  </si>
  <si>
    <t>ひとり暮らし（人＝世帯）</t>
    <rPh sb="3" eb="4">
      <t>グ</t>
    </rPh>
    <rPh sb="7" eb="8">
      <t>ニン</t>
    </rPh>
    <rPh sb="9" eb="11">
      <t>セタイ</t>
    </rPh>
    <phoneticPr fontId="45"/>
  </si>
  <si>
    <t>６５歳以上の
高齢者だけの世帯</t>
    <rPh sb="2" eb="3">
      <t>サイ</t>
    </rPh>
    <rPh sb="3" eb="5">
      <t>イジョウ</t>
    </rPh>
    <rPh sb="7" eb="10">
      <t>コウレイシャ</t>
    </rPh>
    <rPh sb="13" eb="15">
      <t>セタイ</t>
    </rPh>
    <phoneticPr fontId="45"/>
  </si>
  <si>
    <t>八郎潟町</t>
    <rPh sb="0" eb="4">
      <t>ハチロウガタマチ</t>
    </rPh>
    <phoneticPr fontId="52"/>
  </si>
  <si>
    <t>（２）秋田県高齢者数・高齢化率前年度等比較及び推移</t>
    <rPh sb="3" eb="5">
      <t>アキタ</t>
    </rPh>
    <rPh sb="5" eb="6">
      <t>ケン</t>
    </rPh>
    <rPh sb="6" eb="9">
      <t>コウレイシャ</t>
    </rPh>
    <rPh sb="9" eb="10">
      <t>スウ</t>
    </rPh>
    <rPh sb="11" eb="14">
      <t>コウレイカ</t>
    </rPh>
    <rPh sb="14" eb="15">
      <t>リツ</t>
    </rPh>
    <rPh sb="15" eb="18">
      <t>ゼンネンド</t>
    </rPh>
    <rPh sb="18" eb="19">
      <t>トウ</t>
    </rPh>
    <rPh sb="19" eb="21">
      <t>ヒカク</t>
    </rPh>
    <rPh sb="21" eb="22">
      <t>オヨ</t>
    </rPh>
    <rPh sb="23" eb="25">
      <t>スイイ</t>
    </rPh>
    <phoneticPr fontId="45"/>
  </si>
  <si>
    <t>秋田県の高齢者数・高齢化率の推移</t>
    <rPh sb="0" eb="3">
      <t>アキタケン</t>
    </rPh>
    <rPh sb="7" eb="8">
      <t>スウ</t>
    </rPh>
    <phoneticPr fontId="56"/>
  </si>
  <si>
    <t>秋田県の高齢者数・高齢化率の推移</t>
    <rPh sb="0" eb="3">
      <t>アキタケン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4" eb="16">
      <t>スイイ</t>
    </rPh>
    <phoneticPr fontId="45"/>
  </si>
  <si>
    <t>潟上市</t>
    <rPh sb="0" eb="3">
      <t>カタガミシ</t>
    </rPh>
    <phoneticPr fontId="52"/>
  </si>
  <si>
    <t>Ｈ２１</t>
  </si>
  <si>
    <t>①</t>
  </si>
  <si>
    <t>⑥
(=④＋⑤)</t>
  </si>
  <si>
    <t>⑧</t>
  </si>
  <si>
    <t>大館・鹿角</t>
    <rPh sb="0" eb="2">
      <t>オオダテ</t>
    </rPh>
    <rPh sb="3" eb="5">
      <t>カヅノ</t>
    </rPh>
    <phoneticPr fontId="45"/>
  </si>
  <si>
    <t>北秋田</t>
    <rPh sb="0" eb="3">
      <t>キタアキタ</t>
    </rPh>
    <phoneticPr fontId="45"/>
  </si>
  <si>
    <t>能代・山本</t>
    <rPh sb="0" eb="2">
      <t>ノシロ</t>
    </rPh>
    <rPh sb="3" eb="5">
      <t>ヤマモト</t>
    </rPh>
    <phoneticPr fontId="45"/>
  </si>
  <si>
    <t>秋田周辺</t>
    <rPh sb="0" eb="2">
      <t>アキタ</t>
    </rPh>
    <rPh sb="2" eb="4">
      <t>シュウヘン</t>
    </rPh>
    <phoneticPr fontId="45"/>
  </si>
  <si>
    <t>由利本荘
・にかほ</t>
    <rPh sb="0" eb="2">
      <t>ユリ</t>
    </rPh>
    <rPh sb="2" eb="4">
      <t>ホンジョウ</t>
    </rPh>
    <phoneticPr fontId="45"/>
  </si>
  <si>
    <t>割合(ｄ÷ａ)</t>
    <rPh sb="0" eb="2">
      <t>ワリアイ</t>
    </rPh>
    <phoneticPr fontId="52"/>
  </si>
  <si>
    <t>大仙・仙北</t>
    <rPh sb="0" eb="2">
      <t>ダイセン</t>
    </rPh>
    <rPh sb="3" eb="5">
      <t>センボク</t>
    </rPh>
    <phoneticPr fontId="45"/>
  </si>
  <si>
    <t>⑥※
(=④＋⑤)</t>
  </si>
  <si>
    <t>令和４年度市町村別高齢者世帯に占める要支援・要介護世帯数割合（市郡別）</t>
  </si>
  <si>
    <t>横手</t>
  </si>
  <si>
    <t>湯沢・雄勝</t>
    <rPh sb="0" eb="2">
      <t>ユザワ</t>
    </rPh>
    <rPh sb="3" eb="5">
      <t>オガチ</t>
    </rPh>
    <phoneticPr fontId="45"/>
  </si>
  <si>
    <t>６５歳以上の人口・割合
②</t>
    <rPh sb="6" eb="8">
      <t>ジンコウ</t>
    </rPh>
    <rPh sb="9" eb="11">
      <t>ワリアイ</t>
    </rPh>
    <phoneticPr fontId="52"/>
  </si>
  <si>
    <t>公表資料</t>
    <rPh sb="0" eb="2">
      <t>コウヒョウ</t>
    </rPh>
    <rPh sb="2" eb="4">
      <t>シリョウ</t>
    </rPh>
    <phoneticPr fontId="45"/>
  </si>
  <si>
    <t>Ｈ２３</t>
  </si>
  <si>
    <t>③
(=⑦+⑨)</t>
  </si>
  <si>
    <t>　　　より、過去の数値とは整合性が取れない場合があるためご了承ください。</t>
    <rPh sb="6" eb="8">
      <t>カコ</t>
    </rPh>
    <rPh sb="9" eb="11">
      <t>スウチ</t>
    </rPh>
    <rPh sb="13" eb="16">
      <t>セイゴウセイ</t>
    </rPh>
    <rPh sb="17" eb="18">
      <t>ト</t>
    </rPh>
    <rPh sb="21" eb="23">
      <t>バアイ</t>
    </rPh>
    <rPh sb="29" eb="31">
      <t>リョウショウ</t>
    </rPh>
    <phoneticPr fontId="45"/>
  </si>
  <si>
    <t>②
(=⑥+⑧)</t>
  </si>
  <si>
    <t>割合</t>
    <rPh sb="0" eb="2">
      <t>ワリアイ</t>
    </rPh>
    <phoneticPr fontId="52"/>
  </si>
  <si>
    <t>③÷②</t>
  </si>
  <si>
    <t>⑦÷⑥</t>
  </si>
  <si>
    <t>令和３年度</t>
    <rPh sb="0" eb="2">
      <t>レイワ</t>
    </rPh>
    <rPh sb="3" eb="4">
      <t>トシ</t>
    </rPh>
    <rPh sb="4" eb="5">
      <t>ド</t>
    </rPh>
    <phoneticPr fontId="55"/>
  </si>
  <si>
    <t>⑨÷⑧</t>
  </si>
  <si>
    <t>総人口に占めるひとり暮らし高齢者の割合</t>
    <rPh sb="1" eb="3">
      <t>ジンコウ</t>
    </rPh>
    <rPh sb="7" eb="11">
      <t>ヒトリグ</t>
    </rPh>
    <rPh sb="13" eb="16">
      <t>コウレイシャ</t>
    </rPh>
    <phoneticPr fontId="55"/>
  </si>
  <si>
    <t>　※13位の羽後町は42.52%、14位の湯沢市は42.49%、15位の鹿角市は42.47%</t>
    <rPh sb="4" eb="5">
      <t>イ</t>
    </rPh>
    <rPh sb="6" eb="8">
      <t>ウゴ</t>
    </rPh>
    <rPh sb="8" eb="9">
      <t>マチ</t>
    </rPh>
    <rPh sb="19" eb="20">
      <t>イ</t>
    </rPh>
    <rPh sb="21" eb="24">
      <t>ユザワシ</t>
    </rPh>
    <phoneticPr fontId="52"/>
  </si>
  <si>
    <t>区　　分</t>
  </si>
  <si>
    <t>北秋田市</t>
    <rPh sb="0" eb="1">
      <t>キタ</t>
    </rPh>
    <rPh sb="1" eb="4">
      <t>アキタシ</t>
    </rPh>
    <phoneticPr fontId="45"/>
  </si>
  <si>
    <t>女</t>
    <rPh sb="0" eb="1">
      <t>オンナ</t>
    </rPh>
    <phoneticPr fontId="55"/>
  </si>
  <si>
    <t>計</t>
    <rPh sb="0" eb="1">
      <t>ケイ</t>
    </rPh>
    <phoneticPr fontId="55"/>
  </si>
  <si>
    <t>人口（ｃ）</t>
  </si>
  <si>
    <t>割合</t>
    <rPh sb="0" eb="2">
      <t>ワリアイ</t>
    </rPh>
    <phoneticPr fontId="45"/>
  </si>
  <si>
    <t>⑦
(=⑥÷①)</t>
  </si>
  <si>
    <t>⑨
(=⑧÷①)</t>
  </si>
  <si>
    <t>　　調査統計課「秋田県の人口と世帯（月報）」（令和４年７月１日現在）</t>
  </si>
  <si>
    <t>五城目町</t>
    <rPh sb="0" eb="4">
      <t>ゴジョウメマチ</t>
    </rPh>
    <phoneticPr fontId="45"/>
  </si>
  <si>
    <t>北秋田</t>
  </si>
  <si>
    <t>令和４年度高齢者数・高齢化率の前年度比較</t>
  </si>
  <si>
    <t>秋田周辺</t>
    <rPh sb="2" eb="4">
      <t>シュウヘン</t>
    </rPh>
    <phoneticPr fontId="52"/>
  </si>
  <si>
    <t>小坂町</t>
    <rPh sb="0" eb="3">
      <t>コサカマチ</t>
    </rPh>
    <phoneticPr fontId="45"/>
  </si>
  <si>
    <t>湯沢・雄勝</t>
    <rPh sb="0" eb="2">
      <t>ユザワ</t>
    </rPh>
    <phoneticPr fontId="52"/>
  </si>
  <si>
    <t>横手</t>
    <rPh sb="0" eb="2">
      <t>ヨコテ</t>
    </rPh>
    <phoneticPr fontId="52"/>
  </si>
  <si>
    <t>大仙・仙北</t>
    <rPh sb="0" eb="2">
      <t>ダイセン</t>
    </rPh>
    <rPh sb="3" eb="5">
      <t>センポク</t>
    </rPh>
    <phoneticPr fontId="52"/>
  </si>
  <si>
    <t>由利本荘
・にかほ</t>
    <rPh sb="0" eb="2">
      <t>ユリ</t>
    </rPh>
    <phoneticPr fontId="45"/>
  </si>
  <si>
    <t>能代・山本</t>
    <rPh sb="0" eb="2">
      <t>ノシロ</t>
    </rPh>
    <rPh sb="3" eb="5">
      <t>ヤマモト</t>
    </rPh>
    <phoneticPr fontId="52"/>
  </si>
  <si>
    <t>秋田周辺</t>
    <rPh sb="0" eb="2">
      <t>アキタ</t>
    </rPh>
    <rPh sb="2" eb="4">
      <t>シュウヘン</t>
    </rPh>
    <phoneticPr fontId="52"/>
  </si>
  <si>
    <t>左のうち要支援・要介護認定を受けている者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phoneticPr fontId="45"/>
  </si>
  <si>
    <t>左のうち要支援・要介護認定を受けている者のいる　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4" eb="27">
      <t>セタイスウ</t>
    </rPh>
    <phoneticPr fontId="45"/>
  </si>
  <si>
    <t>人口（ｂ）</t>
  </si>
  <si>
    <t>人口（ｄ）</t>
  </si>
  <si>
    <t>総世帯数
（ａ）</t>
    <rPh sb="0" eb="3">
      <t>ソウセタイ</t>
    </rPh>
    <rPh sb="3" eb="4">
      <t>スウ</t>
    </rPh>
    <phoneticPr fontId="55"/>
  </si>
  <si>
    <t>②は、住民基本台帳に基づく市町村からの報告による。</t>
    <rPh sb="3" eb="5">
      <t>ジュウミン</t>
    </rPh>
    <rPh sb="5" eb="7">
      <t>キホン</t>
    </rPh>
    <rPh sb="7" eb="9">
      <t>ダイチョウ</t>
    </rPh>
    <rPh sb="10" eb="11">
      <t>モト</t>
    </rPh>
    <rPh sb="13" eb="16">
      <t>シチョウソン</t>
    </rPh>
    <rPh sb="19" eb="21">
      <t>ホウコク</t>
    </rPh>
    <phoneticPr fontId="52"/>
  </si>
  <si>
    <t>世帯数（ｂ）</t>
    <rPh sb="0" eb="3">
      <t>セタイスウ</t>
    </rPh>
    <phoneticPr fontId="55"/>
  </si>
  <si>
    <t>世帯数（ｃ）</t>
    <rPh sb="0" eb="3">
      <t>セタイスウ</t>
    </rPh>
    <phoneticPr fontId="55"/>
  </si>
  <si>
    <t>総人口
（ｄ）</t>
    <rPh sb="0" eb="3">
      <t>ソウジンコウ</t>
    </rPh>
    <phoneticPr fontId="55"/>
  </si>
  <si>
    <t>65歳以上人口（ｅ）</t>
    <rPh sb="2" eb="3">
      <t>サイ</t>
    </rPh>
    <rPh sb="3" eb="5">
      <t>イジョウ</t>
    </rPh>
    <rPh sb="5" eb="7">
      <t>ジンコウ</t>
    </rPh>
    <phoneticPr fontId="55"/>
  </si>
  <si>
    <t>人数（ｆ）</t>
    <rPh sb="0" eb="2">
      <t>ニンズウ</t>
    </rPh>
    <phoneticPr fontId="55"/>
  </si>
  <si>
    <t>割合(ｂ÷ａ)</t>
    <rPh sb="0" eb="2">
      <t>ワリアイ</t>
    </rPh>
    <phoneticPr fontId="52"/>
  </si>
  <si>
    <t>割合(ｃ÷ａ)</t>
    <rPh sb="0" eb="2">
      <t>ワリアイ</t>
    </rPh>
    <phoneticPr fontId="52"/>
  </si>
  <si>
    <t>高齢者だけ世帯数に占める割合(ｃ÷ｂ)</t>
    <rPh sb="0" eb="3">
      <t>コウレイシャ</t>
    </rPh>
    <rPh sb="5" eb="7">
      <t>ソウセタイ</t>
    </rPh>
    <rPh sb="7" eb="8">
      <t>スウ</t>
    </rPh>
    <rPh sb="9" eb="10">
      <t>シ</t>
    </rPh>
    <rPh sb="12" eb="14">
      <t>ワリアイ</t>
    </rPh>
    <phoneticPr fontId="55"/>
  </si>
  <si>
    <t>※令和３年度については、基準人口を「令和２年度国勢調査確定値」に入れ替えて算出しているため、昨年度の公表数値とは一致しない。</t>
    <rPh sb="1" eb="3">
      <t>レイワ</t>
    </rPh>
    <rPh sb="4" eb="6">
      <t>ネンド</t>
    </rPh>
    <rPh sb="12" eb="14">
      <t>キジュン</t>
    </rPh>
    <rPh sb="14" eb="16">
      <t>ジンコウ</t>
    </rPh>
    <rPh sb="18" eb="20">
      <t>レイワ</t>
    </rPh>
    <rPh sb="21" eb="23">
      <t>ネンド</t>
    </rPh>
    <rPh sb="23" eb="25">
      <t>コクセイ</t>
    </rPh>
    <rPh sb="25" eb="27">
      <t>チョウサ</t>
    </rPh>
    <rPh sb="27" eb="30">
      <t>カクテイチ</t>
    </rPh>
    <rPh sb="32" eb="33">
      <t>イ</t>
    </rPh>
    <rPh sb="34" eb="35">
      <t>カ</t>
    </rPh>
    <rPh sb="37" eb="39">
      <t>サンシュツ</t>
    </rPh>
    <rPh sb="46" eb="49">
      <t>サクネンド</t>
    </rPh>
    <rPh sb="50" eb="52">
      <t>コウヒョウ</t>
    </rPh>
    <rPh sb="52" eb="54">
      <t>スウチ</t>
    </rPh>
    <rPh sb="56" eb="58">
      <t>イッチ</t>
    </rPh>
    <phoneticPr fontId="52"/>
  </si>
  <si>
    <t>Ｈ２５</t>
  </si>
  <si>
    <t>総人口
①
（ａ）</t>
    <rPh sb="0" eb="1">
      <t>ソウ</t>
    </rPh>
    <phoneticPr fontId="52"/>
  </si>
  <si>
    <t>鹿角市</t>
    <rPh sb="0" eb="3">
      <t>カヅノシ</t>
    </rPh>
    <phoneticPr fontId="52"/>
  </si>
  <si>
    <t>0.6ポイント増</t>
    <rPh sb="7" eb="8">
      <t>ゾウ</t>
    </rPh>
    <phoneticPr fontId="55"/>
  </si>
  <si>
    <t>Ｈ２６</t>
  </si>
  <si>
    <t>Ｈ２７</t>
  </si>
  <si>
    <t>井川町</t>
    <rPh sb="0" eb="3">
      <t>イカワマチ</t>
    </rPh>
    <phoneticPr fontId="52"/>
  </si>
  <si>
    <t>左のうち要支援・要介護認定を受けている者のいる世帯数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3" eb="26">
      <t>セタイスウ</t>
    </rPh>
    <phoneticPr fontId="45"/>
  </si>
  <si>
    <t>羽後町</t>
    <rPh sb="0" eb="3">
      <t>ウゴマチ</t>
    </rPh>
    <phoneticPr fontId="52"/>
  </si>
  <si>
    <t>鹿角郡</t>
    <rPh sb="0" eb="3">
      <t>カヅノグン</t>
    </rPh>
    <phoneticPr fontId="45"/>
  </si>
  <si>
    <t>大仙市</t>
    <rPh sb="0" eb="3">
      <t>ダイセンシ</t>
    </rPh>
    <phoneticPr fontId="52"/>
  </si>
  <si>
    <t>美郷町</t>
    <rPh sb="0" eb="3">
      <t>ミサトチョウ</t>
    </rPh>
    <phoneticPr fontId="45"/>
  </si>
  <si>
    <t>Ｈ２８</t>
  </si>
  <si>
    <t>※②は、住民基本台帳に基づく市町村からの報告による。</t>
  </si>
  <si>
    <t>　人口①の県計算出にあたっては、県内市町村間の転入及び転出を除いているため、市町村間の合計とは一致しない。</t>
    <rPh sb="1" eb="3">
      <t>ジンコウ</t>
    </rPh>
    <rPh sb="7" eb="9">
      <t>サンシュツ</t>
    </rPh>
    <rPh sb="23" eb="25">
      <t>テンニュウ</t>
    </rPh>
    <rPh sb="25" eb="26">
      <t>オヨ</t>
    </rPh>
    <rPh sb="27" eb="29">
      <t>テンシュツ</t>
    </rPh>
    <rPh sb="30" eb="31">
      <t>ノゾ</t>
    </rPh>
    <rPh sb="38" eb="41">
      <t>シチョウソン</t>
    </rPh>
    <rPh sb="41" eb="42">
      <t>カン</t>
    </rPh>
    <rPh sb="43" eb="45">
      <t>ゴウケイ</t>
    </rPh>
    <rPh sb="47" eb="49">
      <t>イッチ</t>
    </rPh>
    <phoneticPr fontId="45"/>
  </si>
  <si>
    <t>※①以外は、住民基本台帳に基づく市町村からの報告による。</t>
    <rPh sb="2" eb="4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phoneticPr fontId="56"/>
  </si>
  <si>
    <t>鹿角市</t>
    <rPh sb="0" eb="3">
      <t>カズノシ</t>
    </rPh>
    <phoneticPr fontId="52"/>
  </si>
  <si>
    <t>　表３－４</t>
    <rPh sb="1" eb="2">
      <t>ヒョウ</t>
    </rPh>
    <phoneticPr fontId="45"/>
  </si>
  <si>
    <t>※</t>
  </si>
  <si>
    <t>美郷町</t>
    <rPh sb="0" eb="2">
      <t>ミサト</t>
    </rPh>
    <rPh sb="2" eb="3">
      <t>マチ</t>
    </rPh>
    <phoneticPr fontId="52"/>
  </si>
  <si>
    <t xml:space="preserve">       いるため、市町村間の合計とは一致しない。</t>
  </si>
  <si>
    <t>　　</t>
  </si>
  <si>
    <t>　※人口①の県計算出にあたっては、県内市町村間の転入及び転出を除いて</t>
  </si>
  <si>
    <t>　表１－１</t>
    <rPh sb="1" eb="2">
      <t>ヒョウ</t>
    </rPh>
    <phoneticPr fontId="45"/>
  </si>
  <si>
    <t>　表２－２</t>
    <rPh sb="1" eb="2">
      <t>ヒョウ</t>
    </rPh>
    <phoneticPr fontId="45"/>
  </si>
  <si>
    <t>　表３－１</t>
    <rPh sb="1" eb="2">
      <t>ヒョウ</t>
    </rPh>
    <phoneticPr fontId="45"/>
  </si>
  <si>
    <t>　表３－２</t>
    <rPh sb="1" eb="2">
      <t>ヒョウ</t>
    </rPh>
    <phoneticPr fontId="45"/>
  </si>
  <si>
    <t>　表３－５</t>
    <rPh sb="1" eb="2">
      <t>ヒョウ</t>
    </rPh>
    <phoneticPr fontId="45"/>
  </si>
  <si>
    <t>　表４－１</t>
    <rPh sb="1" eb="2">
      <t>ヒョウ</t>
    </rPh>
    <phoneticPr fontId="45"/>
  </si>
  <si>
    <t>八峰町</t>
    <rPh sb="0" eb="3">
      <t>ハッポウチョウ</t>
    </rPh>
    <phoneticPr fontId="45"/>
  </si>
  <si>
    <t>※出典及び利用上の注意</t>
    <rPh sb="1" eb="3">
      <t>シュッテン</t>
    </rPh>
    <rPh sb="3" eb="4">
      <t>オヨ</t>
    </rPh>
    <rPh sb="5" eb="8">
      <t>リヨウジョウ</t>
    </rPh>
    <rPh sb="9" eb="11">
      <t>チュウイ</t>
    </rPh>
    <phoneticPr fontId="45"/>
  </si>
  <si>
    <t>　　の集計結果による。</t>
    <rPh sb="3" eb="5">
      <t>シュウケイ</t>
    </rPh>
    <rPh sb="5" eb="7">
      <t>ケッカ</t>
    </rPh>
    <phoneticPr fontId="45"/>
  </si>
  <si>
    <t>　　※なお、各市町村毎に把握可能でかつ実態に近いデータを集計しているが、集計方法の変更等に</t>
    <rPh sb="6" eb="7">
      <t>カク</t>
    </rPh>
    <rPh sb="7" eb="10">
      <t>シチョウソン</t>
    </rPh>
    <rPh sb="10" eb="11">
      <t>ゴト</t>
    </rPh>
    <rPh sb="12" eb="14">
      <t>ハアク</t>
    </rPh>
    <rPh sb="14" eb="16">
      <t>カノウ</t>
    </rPh>
    <rPh sb="19" eb="21">
      <t>ジッタイ</t>
    </rPh>
    <rPh sb="22" eb="23">
      <t>チカ</t>
    </rPh>
    <rPh sb="28" eb="30">
      <t>シュウケイ</t>
    </rPh>
    <rPh sb="36" eb="38">
      <t>シュウケイ</t>
    </rPh>
    <rPh sb="38" eb="40">
      <t>ホウホウ</t>
    </rPh>
    <rPh sb="41" eb="43">
      <t>ヘンコウ</t>
    </rPh>
    <rPh sb="43" eb="44">
      <t>トウ</t>
    </rPh>
    <phoneticPr fontId="45"/>
  </si>
  <si>
    <t>男鹿市</t>
    <rPh sb="0" eb="3">
      <t>オガシ</t>
    </rPh>
    <phoneticPr fontId="52"/>
  </si>
  <si>
    <t>羽後町</t>
    <rPh sb="0" eb="3">
      <t>ウゴマチ</t>
    </rPh>
    <phoneticPr fontId="45"/>
  </si>
  <si>
    <t>Ｈ３０</t>
  </si>
  <si>
    <t>Ｈ２９</t>
  </si>
  <si>
    <t>湯沢市</t>
    <rPh sb="0" eb="3">
      <t>ユザワシ</t>
    </rPh>
    <phoneticPr fontId="52"/>
  </si>
  <si>
    <t>小坂町</t>
    <rPh sb="0" eb="3">
      <t>コサカマチ</t>
    </rPh>
    <phoneticPr fontId="52"/>
  </si>
  <si>
    <t>　上記以外は住民基本台帳に基づく市町村からの報告による。（施設を住所地としている者は除く。）</t>
    <rPh sb="1" eb="3">
      <t>ジョウキ</t>
    </rPh>
    <rPh sb="3" eb="5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rPh sb="29" eb="31">
      <t>シセツ</t>
    </rPh>
    <rPh sb="32" eb="35">
      <t>ジュウショチ</t>
    </rPh>
    <rPh sb="40" eb="41">
      <t>モノ</t>
    </rPh>
    <rPh sb="42" eb="43">
      <t>ノゾ</t>
    </rPh>
    <phoneticPr fontId="55"/>
  </si>
  <si>
    <t>大仙市</t>
    <rPh sb="0" eb="2">
      <t>ダイセン</t>
    </rPh>
    <rPh sb="2" eb="3">
      <t>シ</t>
    </rPh>
    <phoneticPr fontId="45"/>
  </si>
  <si>
    <t>大潟村</t>
    <rPh sb="0" eb="3">
      <t>オオガタムラ</t>
    </rPh>
    <phoneticPr fontId="45"/>
  </si>
  <si>
    <t>平成30年度高齢化率市町村別順位</t>
  </si>
  <si>
    <t>（平成30年7月1日現在）</t>
  </si>
  <si>
    <t>令和元年度高齢化率市町村別順位</t>
    <rPh sb="2" eb="3">
      <t>ガン</t>
    </rPh>
    <phoneticPr fontId="52"/>
  </si>
  <si>
    <t>（令和元年7月1日現在）</t>
    <rPh sb="3" eb="4">
      <t>ガン</t>
    </rPh>
    <phoneticPr fontId="52"/>
  </si>
  <si>
    <t>※総人口・総世帯数は、「秋田県の人口と世帯（月報）」（各年度７月１日現在：秋田県調査統計課）による。</t>
    <rPh sb="1" eb="2">
      <t>ソウ</t>
    </rPh>
    <rPh sb="2" eb="4">
      <t>ジンコウ</t>
    </rPh>
    <rPh sb="5" eb="6">
      <t>ソウ</t>
    </rPh>
    <rPh sb="6" eb="9">
      <t>セタイスウ</t>
    </rPh>
    <rPh sb="12" eb="15">
      <t>アキタケン</t>
    </rPh>
    <rPh sb="16" eb="18">
      <t>ジンコウ</t>
    </rPh>
    <rPh sb="19" eb="21">
      <t>セタイ</t>
    </rPh>
    <rPh sb="22" eb="24">
      <t>ゲッポウ</t>
    </rPh>
    <rPh sb="27" eb="28">
      <t>カク</t>
    </rPh>
    <rPh sb="28" eb="29">
      <t>ネン</t>
    </rPh>
    <rPh sb="29" eb="30">
      <t>ド</t>
    </rPh>
    <rPh sb="31" eb="32">
      <t>ガツ</t>
    </rPh>
    <rPh sb="33" eb="34">
      <t>ニチ</t>
    </rPh>
    <rPh sb="34" eb="36">
      <t>ゲンザイ</t>
    </rPh>
    <rPh sb="37" eb="39">
      <t>アキタ</t>
    </rPh>
    <rPh sb="39" eb="40">
      <t>ケン</t>
    </rPh>
    <rPh sb="40" eb="42">
      <t>チョウサ</t>
    </rPh>
    <rPh sb="42" eb="44">
      <t>トウケイ</t>
    </rPh>
    <rPh sb="44" eb="45">
      <t>カ</t>
    </rPh>
    <phoneticPr fontId="45"/>
  </si>
  <si>
    <t xml:space="preserve"> ※①以外は、住民基本台帳に基づく市町村からの報告による。（施設を住所地としている者は除く。）</t>
    <rPh sb="3" eb="5">
      <t>イガイ</t>
    </rPh>
    <rPh sb="30" eb="32">
      <t>シセツ</t>
    </rPh>
    <rPh sb="33" eb="36">
      <t>ジュウショチ</t>
    </rPh>
    <rPh sb="41" eb="42">
      <t>モノ</t>
    </rPh>
    <rPh sb="43" eb="44">
      <t>ノゾ</t>
    </rPh>
    <phoneticPr fontId="45"/>
  </si>
  <si>
    <t>各年度７月１日現在　(人)</t>
    <rPh sb="0" eb="2">
      <t>カクネン</t>
    </rPh>
    <rPh sb="2" eb="3">
      <t>ド</t>
    </rPh>
    <rPh sb="4" eb="5">
      <t>ガツ</t>
    </rPh>
    <rPh sb="6" eb="7">
      <t>ニチ</t>
    </rPh>
    <rPh sb="7" eb="9">
      <t>ゲンザイ</t>
    </rPh>
    <rPh sb="11" eb="12">
      <t>ニン</t>
    </rPh>
    <phoneticPr fontId="45"/>
  </si>
  <si>
    <t>①は、「秋田県の人口と世帯（月報）」（各年度７月１日現在：秋田県調査統計課）による。</t>
    <rPh sb="19" eb="20">
      <t>カク</t>
    </rPh>
    <rPh sb="20" eb="21">
      <t>ネン</t>
    </rPh>
    <rPh sb="21" eb="22">
      <t>ド</t>
    </rPh>
    <rPh sb="29" eb="31">
      <t>アキタ</t>
    </rPh>
    <phoneticPr fontId="52"/>
  </si>
  <si>
    <t>※①は、「秋田県の人口と世帯（月報）」（各年度７月１日現在：秋田県調査統計課）による。</t>
    <rPh sb="5" eb="8">
      <t>アキタケン</t>
    </rPh>
    <rPh sb="9" eb="11">
      <t>ジンコウ</t>
    </rPh>
    <rPh sb="12" eb="14">
      <t>セタイ</t>
    </rPh>
    <rPh sb="15" eb="17">
      <t>ゲッポウ</t>
    </rPh>
    <rPh sb="20" eb="21">
      <t>カク</t>
    </rPh>
    <rPh sb="21" eb="22">
      <t>ネン</t>
    </rPh>
    <rPh sb="22" eb="23">
      <t>ド</t>
    </rPh>
    <rPh sb="24" eb="25">
      <t>ガツ</t>
    </rPh>
    <rPh sb="26" eb="27">
      <t>ニチ</t>
    </rPh>
    <rPh sb="27" eb="29">
      <t>ゲンザイ</t>
    </rPh>
    <rPh sb="30" eb="32">
      <t>アキタ</t>
    </rPh>
    <rPh sb="32" eb="33">
      <t>ケン</t>
    </rPh>
    <rPh sb="33" eb="35">
      <t>チョウサ</t>
    </rPh>
    <rPh sb="35" eb="37">
      <t>トウケイ</t>
    </rPh>
    <rPh sb="37" eb="38">
      <t>カ</t>
    </rPh>
    <phoneticPr fontId="45"/>
  </si>
  <si>
    <t>（令和２年7月1日現在）</t>
  </si>
  <si>
    <t>0.7ポイント増</t>
    <rPh sb="7" eb="8">
      <t>ゾウ</t>
    </rPh>
    <phoneticPr fontId="55"/>
  </si>
  <si>
    <t>令和３年度高齢化率市町村別順位</t>
  </si>
  <si>
    <t>令和４年度市町村別高齢者世帯における要支援・要介護世帯数（市郡別）</t>
  </si>
  <si>
    <t>（令和３年7月1日現在）</t>
  </si>
  <si>
    <t>令和４年度老人月間関係資料</t>
  </si>
  <si>
    <t>（１）市町村別高齢者数（令和４年７月１日現在）等</t>
  </si>
  <si>
    <t>令和４年度市町村別高齢者数・高齢化率（圏域別）</t>
  </si>
  <si>
    <t>（３）市町村別高齢者世帯数（令和４年７月１日現在）</t>
  </si>
  <si>
    <t>令和４年度市町村別高齢者世帯数・世帯割合（市郡別）</t>
  </si>
  <si>
    <t>令和４年度市町村別高齢者世帯数・世帯割合（圏域別）</t>
  </si>
  <si>
    <t>令和４年度市町村別高齢者世帯に占める要支援・要介護世帯数割合（圏域別）</t>
  </si>
  <si>
    <t>令和４年度高齢者世帯数・高齢者世帯割合の前年度比較</t>
  </si>
  <si>
    <t>　　長寿社会課が各市町村に対して行った「令和４年度高齢者数・高齢者世帯数調査」</t>
  </si>
  <si>
    <t>令和４年９月１日（木）</t>
    <rPh sb="9" eb="10">
      <t>モク</t>
    </rPh>
    <phoneticPr fontId="45"/>
  </si>
  <si>
    <t>令和４年７月１日現在</t>
  </si>
  <si>
    <t>Ｒ４</t>
  </si>
  <si>
    <t>令和３年度</t>
    <rPh sb="0" eb="2">
      <t>レイワ</t>
    </rPh>
    <phoneticPr fontId="55"/>
  </si>
  <si>
    <t>（令和４年7月1日現在）</t>
  </si>
  <si>
    <t>令和３年度</t>
    <rPh sb="0" eb="2">
      <t>レイワ</t>
    </rPh>
    <rPh sb="3" eb="5">
      <t>ネンド</t>
    </rPh>
    <phoneticPr fontId="52"/>
  </si>
  <si>
    <t>上小阿仁村</t>
    <rPh sb="0" eb="5">
      <t>カミコアニムラ</t>
    </rPh>
    <phoneticPr fontId="52"/>
  </si>
  <si>
    <t>藤里町</t>
    <rPh sb="0" eb="2">
      <t>フジサト</t>
    </rPh>
    <rPh sb="2" eb="3">
      <t>マチ</t>
    </rPh>
    <phoneticPr fontId="52"/>
  </si>
  <si>
    <t>八峰町</t>
    <rPh sb="0" eb="3">
      <t>ハッポウチョウ</t>
    </rPh>
    <phoneticPr fontId="52"/>
  </si>
  <si>
    <t>北秋田市</t>
    <rPh sb="0" eb="4">
      <t>キタアキタシ</t>
    </rPh>
    <phoneticPr fontId="52"/>
  </si>
  <si>
    <t>仙北市</t>
    <rPh sb="0" eb="3">
      <t>センボクシ</t>
    </rPh>
    <phoneticPr fontId="52"/>
  </si>
  <si>
    <t>横手市</t>
    <rPh sb="0" eb="3">
      <t>ヨコテシ</t>
    </rPh>
    <phoneticPr fontId="52"/>
  </si>
  <si>
    <t>由利本荘市</t>
    <rPh sb="0" eb="2">
      <t>ユリ</t>
    </rPh>
    <rPh sb="2" eb="4">
      <t>ホンジョウ</t>
    </rPh>
    <rPh sb="4" eb="5">
      <t>シ</t>
    </rPh>
    <phoneticPr fontId="52"/>
  </si>
  <si>
    <t>にかほ市</t>
    <rPh sb="3" eb="4">
      <t>シ</t>
    </rPh>
    <phoneticPr fontId="52"/>
  </si>
  <si>
    <t>大潟村</t>
    <rPh sb="0" eb="3">
      <t>オオガタムラ</t>
    </rPh>
    <phoneticPr fontId="52"/>
  </si>
  <si>
    <t>秋田市</t>
    <rPh sb="0" eb="3">
      <t>アキタシ</t>
    </rPh>
    <phoneticPr fontId="52"/>
  </si>
  <si>
    <t>東成瀬村</t>
    <rPh sb="0" eb="4">
      <t>ヒガシナルセムラ</t>
    </rPh>
    <phoneticPr fontId="45"/>
  </si>
  <si>
    <t>由利本荘市</t>
    <rPh sb="0" eb="2">
      <t>ユリ</t>
    </rPh>
    <rPh sb="2" eb="4">
      <t>ホンジョウ</t>
    </rPh>
    <rPh sb="4" eb="5">
      <t>シ</t>
    </rPh>
    <phoneticPr fontId="45"/>
  </si>
  <si>
    <t>五城目町</t>
    <rPh sb="0" eb="3">
      <t>ゴジョウメ</t>
    </rPh>
    <rPh sb="3" eb="4">
      <t>マチ</t>
    </rPh>
    <phoneticPr fontId="52"/>
  </si>
  <si>
    <t xml:space="preserve">  なお令和３年度については、基準人口を「令和２年度国勢調査確定値」に入れ替えて算出しているため、</t>
    <rPh sb="4" eb="6">
      <t>レイワ</t>
    </rPh>
    <rPh sb="7" eb="9">
      <t>ネンド</t>
    </rPh>
    <rPh sb="15" eb="17">
      <t>キジュン</t>
    </rPh>
    <rPh sb="17" eb="19">
      <t>ジンコウ</t>
    </rPh>
    <rPh sb="21" eb="23">
      <t>レイワ</t>
    </rPh>
    <rPh sb="24" eb="26">
      <t>ネンド</t>
    </rPh>
    <rPh sb="26" eb="28">
      <t>コクセイ</t>
    </rPh>
    <rPh sb="28" eb="30">
      <t>チョウサ</t>
    </rPh>
    <rPh sb="30" eb="33">
      <t>カクテイチ</t>
    </rPh>
    <rPh sb="35" eb="36">
      <t>イ</t>
    </rPh>
    <rPh sb="37" eb="38">
      <t>カ</t>
    </rPh>
    <rPh sb="40" eb="42">
      <t>サンシュツ</t>
    </rPh>
    <phoneticPr fontId="56"/>
  </si>
  <si>
    <t>昨年度の公表数値とは一致しない。</t>
    <rPh sb="0" eb="3">
      <t>サクネンド</t>
    </rPh>
    <rPh sb="4" eb="6">
      <t>コウヒョウ</t>
    </rPh>
    <rPh sb="6" eb="8">
      <t>スウチ</t>
    </rPh>
    <rPh sb="10" eb="12">
      <t>イッチ</t>
    </rPh>
    <phoneticPr fontId="55"/>
  </si>
  <si>
    <t xml:space="preserve"> 昨年度の公表値と一致しない。</t>
    <rPh sb="1" eb="4">
      <t>サクネンド</t>
    </rPh>
    <rPh sb="5" eb="7">
      <t>コウヒョウ</t>
    </rPh>
    <rPh sb="7" eb="8">
      <t>チ</t>
    </rPh>
    <rPh sb="9" eb="11">
      <t>イッチ</t>
    </rPh>
    <phoneticPr fontId="55"/>
  </si>
  <si>
    <t>0.5ポイント増</t>
    <rPh sb="7" eb="8">
      <t>ゾウ</t>
    </rPh>
    <phoneticPr fontId="55"/>
  </si>
  <si>
    <t>0.4ポイント増</t>
    <rPh sb="7" eb="8">
      <t>ゾウ</t>
    </rPh>
    <phoneticPr fontId="55"/>
  </si>
  <si>
    <t xml:space="preserve"> なお令和３年度については、基準人口を「令和２年度国勢調査確定値」に差し替えて算出しているため、</t>
    <rPh sb="3" eb="5">
      <t>レイワ</t>
    </rPh>
    <rPh sb="6" eb="8">
      <t>ネンド</t>
    </rPh>
    <rPh sb="14" eb="16">
      <t>キジュン</t>
    </rPh>
    <rPh sb="16" eb="18">
      <t>ジンコウ</t>
    </rPh>
    <rPh sb="20" eb="22">
      <t>レイワ</t>
    </rPh>
    <rPh sb="23" eb="25">
      <t>ネンド</t>
    </rPh>
    <rPh sb="25" eb="27">
      <t>コクセイ</t>
    </rPh>
    <rPh sb="27" eb="29">
      <t>チョウサ</t>
    </rPh>
    <rPh sb="29" eb="32">
      <t>カクテイチ</t>
    </rPh>
    <rPh sb="34" eb="35">
      <t>サ</t>
    </rPh>
    <rPh sb="36" eb="37">
      <t>カ</t>
    </rPh>
    <rPh sb="39" eb="41">
      <t>サンシュツ</t>
    </rPh>
    <phoneticPr fontId="55"/>
  </si>
  <si>
    <t>0.2ポイント増</t>
    <rPh sb="7" eb="8">
      <t>ゾウ</t>
    </rPh>
    <phoneticPr fontId="5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</si>
</sst>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.0%"/>
    <numFmt numFmtId="177" formatCode="#,##0.000_ "/>
    <numFmt numFmtId="178" formatCode="0.00000000%"/>
    <numFmt numFmtId="179" formatCode="#,##0_ "/>
    <numFmt numFmtId="180" formatCode="#,##0;&quot;▲ &quot;#,##0"/>
  </numFmts>
  <fonts count="61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1"/>
      <color rgb="FFFF0000"/>
      <name val="ＭＳ ゴシック"/>
      <family val="3"/>
    </font>
    <font>
      <sz val="14"/>
      <color auto="1"/>
      <name val="ＭＳ Ｐゴシック"/>
      <family val="3"/>
    </font>
    <font>
      <sz val="16"/>
      <color auto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auto="1"/>
      <name val="ＭＳ Ｐゴシック"/>
      <family val="3"/>
    </font>
    <font>
      <sz val="8"/>
      <color auto="1"/>
      <name val="ＤＨＰ平成ゴシックW5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7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2" fillId="0" borderId="0" applyFill="0" applyBorder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23">
    <xf numFmtId="0" fontId="0" fillId="0" borderId="0" xfId="0"/>
    <xf numFmtId="37" fontId="24" fillId="0" borderId="0" xfId="164" applyNumberFormat="1" applyFont="1" applyAlignment="1" applyProtection="1">
      <alignment vertical="center"/>
    </xf>
    <xf numFmtId="37" fontId="24" fillId="0" borderId="0" xfId="164" applyNumberFormat="1" applyFont="1" applyAlignment="1">
      <alignment vertical="center"/>
    </xf>
    <xf numFmtId="37" fontId="46" fillId="0" borderId="0" xfId="164" applyNumberFormat="1" applyFont="1" applyAlignment="1">
      <alignment vertical="center"/>
    </xf>
    <xf numFmtId="37" fontId="47" fillId="0" borderId="0" xfId="164" applyNumberFormat="1" applyFont="1" applyAlignment="1" applyProtection="1">
      <alignment horizontal="center" vertical="center"/>
    </xf>
    <xf numFmtId="37" fontId="24" fillId="0" borderId="0" xfId="164" applyNumberFormat="1" applyFont="1" applyAlignment="1" applyProtection="1">
      <alignment horizontal="center" vertical="center"/>
    </xf>
    <xf numFmtId="37" fontId="46" fillId="0" borderId="15" xfId="164" applyNumberFormat="1" applyFont="1" applyBorder="1" applyAlignment="1" applyProtection="1">
      <alignment vertical="center"/>
    </xf>
    <xf numFmtId="37" fontId="46" fillId="0" borderId="16" xfId="164" applyNumberFormat="1" applyFont="1" applyBorder="1" applyAlignment="1" applyProtection="1">
      <alignment vertical="center"/>
    </xf>
    <xf numFmtId="37" fontId="46" fillId="0" borderId="16" xfId="164" applyNumberFormat="1" applyFont="1" applyBorder="1" applyAlignment="1">
      <alignment vertical="center"/>
    </xf>
    <xf numFmtId="37" fontId="46" fillId="0" borderId="17" xfId="164" applyNumberFormat="1" applyFont="1" applyBorder="1" applyAlignment="1">
      <alignment vertical="center"/>
    </xf>
    <xf numFmtId="37" fontId="24" fillId="0" borderId="0" xfId="164" applyNumberFormat="1" applyFont="1" applyBorder="1" applyAlignment="1">
      <alignment vertical="center"/>
    </xf>
    <xf numFmtId="37" fontId="46" fillId="0" borderId="18" xfId="164" applyNumberFormat="1" applyFont="1" applyBorder="1" applyAlignment="1">
      <alignment vertical="center"/>
    </xf>
    <xf numFmtId="37" fontId="46" fillId="0" borderId="19" xfId="164" applyNumberFormat="1" applyFont="1" applyBorder="1" applyAlignment="1">
      <alignment vertical="center"/>
    </xf>
    <xf numFmtId="37" fontId="24" fillId="0" borderId="0" xfId="164" applyNumberFormat="1" applyFont="1" applyAlignment="1">
      <alignment horizontal="right" vertical="center"/>
    </xf>
    <xf numFmtId="37" fontId="24" fillId="0" borderId="0" xfId="164" applyNumberFormat="1" applyFont="1" applyBorder="1" applyAlignment="1">
      <alignment horizontal="center" vertical="center"/>
    </xf>
    <xf numFmtId="37" fontId="24" fillId="0" borderId="0" xfId="164" applyNumberFormat="1" applyFont="1" applyAlignment="1">
      <alignment horizontal="left" vertical="center"/>
    </xf>
    <xf numFmtId="37" fontId="24" fillId="0" borderId="20" xfId="164" applyNumberFormat="1" applyFont="1" applyBorder="1" applyAlignment="1">
      <alignment horizontal="center" vertical="center"/>
    </xf>
    <xf numFmtId="37" fontId="46" fillId="0" borderId="21" xfId="164" applyNumberFormat="1" applyFont="1" applyBorder="1" applyAlignment="1">
      <alignment vertical="center"/>
    </xf>
    <xf numFmtId="37" fontId="46" fillId="0" borderId="22" xfId="164" applyNumberFormat="1" applyFont="1" applyBorder="1" applyAlignment="1">
      <alignment vertical="center"/>
    </xf>
    <xf numFmtId="37" fontId="46" fillId="0" borderId="23" xfId="164" applyNumberFormat="1" applyFont="1" applyBorder="1" applyAlignment="1">
      <alignment vertical="center"/>
    </xf>
    <xf numFmtId="37" fontId="46" fillId="0" borderId="0" xfId="164" applyNumberFormat="1" applyFont="1" applyAlignment="1" applyProtection="1">
      <alignment vertical="center"/>
    </xf>
    <xf numFmtId="37" fontId="46" fillId="0" borderId="0" xfId="164" applyNumberFormat="1" applyFont="1" applyAlignment="1" applyProtection="1">
      <alignment vertical="center"/>
      <protection locked="0"/>
    </xf>
    <xf numFmtId="37" fontId="48" fillId="0" borderId="0" xfId="164" applyNumberFormat="1" applyFont="1" applyAlignment="1" applyProtection="1">
      <alignment horizontal="center" vertical="center"/>
    </xf>
    <xf numFmtId="37" fontId="46" fillId="0" borderId="24" xfId="164" applyNumberFormat="1" applyFont="1" applyBorder="1" applyAlignment="1" applyProtection="1">
      <alignment horizontal="center" vertical="center"/>
    </xf>
    <xf numFmtId="37" fontId="46" fillId="0" borderId="25" xfId="164" applyNumberFormat="1" applyFont="1" applyBorder="1" applyAlignment="1" applyProtection="1">
      <alignment horizontal="center" vertical="center"/>
    </xf>
    <xf numFmtId="37" fontId="46" fillId="0" borderId="26" xfId="164" applyNumberFormat="1" applyFont="1" applyBorder="1" applyAlignment="1" applyProtection="1">
      <alignment horizontal="center" vertical="center"/>
    </xf>
    <xf numFmtId="37" fontId="49" fillId="27" borderId="27" xfId="164" applyNumberFormat="1" applyFont="1" applyFill="1" applyBorder="1" applyAlignment="1" applyProtection="1">
      <alignment horizontal="center" vertical="center"/>
    </xf>
    <xf numFmtId="37" fontId="49" fillId="27" borderId="20" xfId="164" applyNumberFormat="1" applyFont="1" applyFill="1" applyBorder="1" applyAlignment="1" applyProtection="1">
      <alignment horizontal="center" vertical="center"/>
    </xf>
    <xf numFmtId="37" fontId="46" fillId="0" borderId="24" xfId="164" applyNumberFormat="1" applyFont="1" applyBorder="1" applyAlignment="1" applyProtection="1">
      <alignment vertical="center"/>
    </xf>
    <xf numFmtId="37" fontId="46" fillId="0" borderId="25" xfId="164" applyNumberFormat="1" applyFont="1" applyBorder="1" applyAlignment="1" applyProtection="1">
      <alignment vertical="center"/>
    </xf>
    <xf numFmtId="37" fontId="46" fillId="0" borderId="28" xfId="164" applyNumberFormat="1" applyFont="1" applyFill="1" applyBorder="1" applyAlignment="1" applyProtection="1">
      <alignment vertical="center"/>
    </xf>
    <xf numFmtId="37" fontId="46" fillId="0" borderId="27" xfId="164" applyNumberFormat="1" applyFont="1" applyBorder="1" applyAlignment="1" applyProtection="1">
      <alignment vertical="center"/>
    </xf>
    <xf numFmtId="37" fontId="46" fillId="0" borderId="29" xfId="164" applyNumberFormat="1" applyFont="1" applyBorder="1" applyAlignment="1" applyProtection="1">
      <alignment vertical="center"/>
    </xf>
    <xf numFmtId="37" fontId="46" fillId="0" borderId="20" xfId="164" applyNumberFormat="1" applyFont="1" applyBorder="1" applyAlignment="1" applyProtection="1">
      <alignment vertical="center"/>
    </xf>
    <xf numFmtId="37" fontId="46" fillId="0" borderId="26" xfId="164" applyNumberFormat="1" applyFont="1" applyBorder="1" applyAlignment="1" applyProtection="1">
      <alignment vertical="center"/>
    </xf>
    <xf numFmtId="37" fontId="50" fillId="0" borderId="0" xfId="164" applyNumberFormat="1" applyFont="1" applyAlignment="1" applyProtection="1">
      <alignment vertical="center"/>
    </xf>
    <xf numFmtId="37" fontId="46" fillId="0" borderId="0" xfId="164" applyNumberFormat="1" applyFont="1" applyAlignment="1">
      <alignment horizontal="centerContinuous" vertical="center"/>
    </xf>
    <xf numFmtId="37" fontId="46" fillId="0" borderId="30" xfId="164" applyNumberFormat="1" applyFont="1" applyBorder="1" applyAlignment="1">
      <alignment horizontal="center" vertical="center" wrapText="1"/>
    </xf>
    <xf numFmtId="37" fontId="46" fillId="0" borderId="31" xfId="164" applyNumberFormat="1" applyFont="1" applyBorder="1" applyAlignment="1">
      <alignment horizontal="center" vertical="center"/>
    </xf>
    <xf numFmtId="37" fontId="46" fillId="0" borderId="32" xfId="164" applyNumberFormat="1" applyFont="1" applyBorder="1" applyAlignment="1">
      <alignment horizontal="centerContinuous" vertical="center"/>
    </xf>
    <xf numFmtId="37" fontId="49" fillId="27" borderId="33" xfId="165" applyNumberFormat="1" applyFont="1" applyFill="1" applyBorder="1" applyAlignment="1" applyProtection="1">
      <alignment vertical="center"/>
    </xf>
    <xf numFmtId="37" fontId="49" fillId="27" borderId="34" xfId="164" applyNumberFormat="1" applyFont="1" applyFill="1" applyBorder="1" applyAlignment="1" applyProtection="1">
      <alignment vertical="center"/>
    </xf>
    <xf numFmtId="37" fontId="46" fillId="0" borderId="35" xfId="164" applyNumberFormat="1" applyFont="1" applyBorder="1" applyAlignment="1" applyProtection="1">
      <alignment vertical="center"/>
    </xf>
    <xf numFmtId="37" fontId="46" fillId="0" borderId="36" xfId="164" applyNumberFormat="1" applyFont="1" applyBorder="1" applyAlignment="1" applyProtection="1">
      <alignment vertical="center"/>
    </xf>
    <xf numFmtId="37" fontId="46" fillId="0" borderId="31" xfId="164" applyNumberFormat="1" applyFont="1" applyBorder="1" applyAlignment="1" applyProtection="1">
      <alignment vertical="center"/>
    </xf>
    <xf numFmtId="37" fontId="46" fillId="0" borderId="0" xfId="164" applyNumberFormat="1" applyFont="1" applyBorder="1" applyAlignment="1" applyProtection="1">
      <alignment vertical="center"/>
    </xf>
    <xf numFmtId="37" fontId="49" fillId="27" borderId="37" xfId="164" applyNumberFormat="1" applyFont="1" applyFill="1" applyBorder="1" applyAlignment="1" applyProtection="1">
      <alignment vertical="center"/>
    </xf>
    <xf numFmtId="37" fontId="49" fillId="27" borderId="38" xfId="164" applyNumberFormat="1" applyFont="1" applyFill="1" applyBorder="1" applyAlignment="1" applyProtection="1">
      <alignment vertical="center"/>
    </xf>
    <xf numFmtId="37" fontId="46" fillId="0" borderId="37" xfId="164" applyNumberFormat="1" applyFont="1" applyBorder="1" applyAlignment="1" applyProtection="1">
      <alignment vertical="center"/>
    </xf>
    <xf numFmtId="37" fontId="49" fillId="27" borderId="39" xfId="164" applyNumberFormat="1" applyFont="1" applyFill="1" applyBorder="1" applyAlignment="1" applyProtection="1">
      <alignment vertical="center"/>
    </xf>
    <xf numFmtId="37" fontId="46" fillId="0" borderId="40" xfId="164" applyNumberFormat="1" applyFont="1" applyBorder="1" applyAlignment="1" applyProtection="1">
      <alignment vertical="center"/>
    </xf>
    <xf numFmtId="37" fontId="46" fillId="0" borderId="41" xfId="164" applyNumberFormat="1" applyFont="1" applyBorder="1" applyAlignment="1" applyProtection="1">
      <alignment vertical="center"/>
    </xf>
    <xf numFmtId="37" fontId="46" fillId="0" borderId="42" xfId="164" applyNumberFormat="1" applyFont="1" applyBorder="1" applyAlignment="1" applyProtection="1">
      <alignment vertical="center"/>
    </xf>
    <xf numFmtId="37" fontId="49" fillId="27" borderId="43" xfId="164" applyNumberFormat="1" applyFont="1" applyFill="1" applyBorder="1" applyAlignment="1" applyProtection="1">
      <alignment vertical="center"/>
    </xf>
    <xf numFmtId="37" fontId="46" fillId="0" borderId="30" xfId="164" applyNumberFormat="1" applyFont="1" applyBorder="1" applyAlignment="1" applyProtection="1">
      <alignment vertical="center"/>
    </xf>
    <xf numFmtId="37" fontId="46" fillId="0" borderId="34" xfId="164" applyNumberFormat="1" applyFont="1" applyBorder="1" applyAlignment="1" applyProtection="1">
      <alignment vertical="center"/>
    </xf>
    <xf numFmtId="37" fontId="51" fillId="0" borderId="0" xfId="164" applyNumberFormat="1" applyFont="1" applyFill="1" applyAlignment="1">
      <alignment vertical="center"/>
    </xf>
    <xf numFmtId="37" fontId="46" fillId="0" borderId="40" xfId="164" applyNumberFormat="1" applyFont="1" applyBorder="1" applyAlignment="1">
      <alignment horizontal="center" vertical="center"/>
    </xf>
    <xf numFmtId="37" fontId="46" fillId="0" borderId="41" xfId="164" applyNumberFormat="1" applyFont="1" applyBorder="1" applyAlignment="1">
      <alignment horizontal="center" vertical="center"/>
    </xf>
    <xf numFmtId="37" fontId="46" fillId="0" borderId="44" xfId="164" applyNumberFormat="1" applyFont="1" applyBorder="1" applyAlignment="1">
      <alignment horizontal="centerContinuous" vertical="center"/>
    </xf>
    <xf numFmtId="37" fontId="49" fillId="27" borderId="19" xfId="165" applyNumberFormat="1" applyFont="1" applyFill="1" applyBorder="1" applyAlignment="1" applyProtection="1">
      <alignment vertical="center"/>
    </xf>
    <xf numFmtId="37" fontId="49" fillId="27" borderId="45" xfId="164" applyNumberFormat="1" applyFont="1" applyFill="1" applyBorder="1" applyAlignment="1" applyProtection="1">
      <alignment vertical="center"/>
    </xf>
    <xf numFmtId="37" fontId="46" fillId="0" borderId="46" xfId="164" applyNumberFormat="1" applyFont="1" applyBorder="1" applyAlignment="1" applyProtection="1">
      <alignment vertical="center"/>
    </xf>
    <xf numFmtId="37" fontId="46" fillId="0" borderId="47" xfId="164" applyNumberFormat="1" applyFont="1" applyBorder="1" applyAlignment="1">
      <alignment vertical="center"/>
    </xf>
    <xf numFmtId="37" fontId="46" fillId="0" borderId="48" xfId="164" applyNumberFormat="1" applyFont="1" applyBorder="1" applyAlignment="1" applyProtection="1">
      <alignment vertical="center"/>
    </xf>
    <xf numFmtId="37" fontId="46" fillId="0" borderId="49" xfId="164" applyNumberFormat="1" applyFont="1" applyBorder="1" applyAlignment="1" applyProtection="1">
      <alignment vertical="center"/>
    </xf>
    <xf numFmtId="37" fontId="46" fillId="0" borderId="50" xfId="164" applyNumberFormat="1" applyFont="1" applyBorder="1" applyAlignment="1" applyProtection="1">
      <alignment vertical="center"/>
    </xf>
    <xf numFmtId="37" fontId="46" fillId="0" borderId="44" xfId="164" applyNumberFormat="1" applyFont="1" applyBorder="1" applyAlignment="1" applyProtection="1">
      <alignment vertical="center"/>
    </xf>
    <xf numFmtId="37" fontId="46" fillId="0" borderId="45" xfId="164" applyNumberFormat="1" applyFont="1" applyBorder="1" applyAlignment="1" applyProtection="1">
      <alignment vertical="center"/>
    </xf>
    <xf numFmtId="37" fontId="46" fillId="0" borderId="49" xfId="164" applyNumberFormat="1" applyFont="1" applyBorder="1" applyAlignment="1">
      <alignment horizontal="center" vertical="center"/>
    </xf>
    <xf numFmtId="37" fontId="46" fillId="0" borderId="50" xfId="164" applyNumberFormat="1" applyFont="1" applyBorder="1" applyAlignment="1">
      <alignment horizontal="center" vertical="center"/>
    </xf>
    <xf numFmtId="37" fontId="46" fillId="0" borderId="51" xfId="164" applyNumberFormat="1" applyFont="1" applyBorder="1" applyAlignment="1">
      <alignment horizontal="centerContinuous" vertical="center"/>
    </xf>
    <xf numFmtId="37" fontId="49" fillId="27" borderId="52" xfId="164" applyNumberFormat="1" applyFont="1" applyFill="1" applyBorder="1" applyAlignment="1" applyProtection="1">
      <alignment vertical="center"/>
    </xf>
    <xf numFmtId="37" fontId="49" fillId="27" borderId="53" xfId="164" applyNumberFormat="1" applyFont="1" applyFill="1" applyBorder="1" applyAlignment="1" applyProtection="1">
      <alignment vertical="center"/>
    </xf>
    <xf numFmtId="37" fontId="46" fillId="0" borderId="54" xfId="164" applyNumberFormat="1" applyFont="1" applyBorder="1" applyAlignment="1" applyProtection="1">
      <alignment vertical="center"/>
    </xf>
    <xf numFmtId="37" fontId="46" fillId="0" borderId="55" xfId="164" applyNumberFormat="1" applyFont="1" applyBorder="1" applyAlignment="1" applyProtection="1">
      <alignment vertical="center"/>
    </xf>
    <xf numFmtId="37" fontId="46" fillId="0" borderId="56" xfId="164" applyNumberFormat="1" applyFont="1" applyFill="1" applyBorder="1" applyAlignment="1" applyProtection="1">
      <alignment vertical="center"/>
    </xf>
    <xf numFmtId="37" fontId="46" fillId="0" borderId="57" xfId="164" applyNumberFormat="1" applyFont="1" applyBorder="1" applyAlignment="1" applyProtection="1">
      <alignment vertical="center"/>
    </xf>
    <xf numFmtId="37" fontId="46" fillId="0" borderId="58" xfId="164" applyNumberFormat="1" applyFont="1" applyBorder="1" applyAlignment="1" applyProtection="1">
      <alignment vertical="center"/>
    </xf>
    <xf numFmtId="37" fontId="46" fillId="0" borderId="52" xfId="164" applyNumberFormat="1" applyFont="1" applyBorder="1" applyAlignment="1" applyProtection="1">
      <alignment vertical="center"/>
    </xf>
    <xf numFmtId="37" fontId="46" fillId="0" borderId="59" xfId="164" applyNumberFormat="1" applyFont="1" applyBorder="1" applyAlignment="1" applyProtection="1">
      <alignment vertical="center"/>
    </xf>
    <xf numFmtId="37" fontId="46" fillId="0" borderId="60" xfId="164" applyNumberFormat="1" applyFont="1" applyBorder="1" applyAlignment="1" applyProtection="1">
      <alignment vertical="center"/>
    </xf>
    <xf numFmtId="37" fontId="46" fillId="0" borderId="51" xfId="164" applyNumberFormat="1" applyFont="1" applyBorder="1" applyAlignment="1" applyProtection="1">
      <alignment vertical="center"/>
    </xf>
    <xf numFmtId="37" fontId="46" fillId="0" borderId="35" xfId="164" applyNumberFormat="1" applyFont="1" applyBorder="1" applyAlignment="1">
      <alignment horizontal="center" vertical="center" wrapText="1"/>
    </xf>
    <xf numFmtId="37" fontId="46" fillId="0" borderId="36" xfId="164" applyNumberFormat="1" applyFont="1" applyBorder="1" applyAlignment="1">
      <alignment horizontal="center" vertical="center"/>
    </xf>
    <xf numFmtId="37" fontId="46" fillId="0" borderId="61" xfId="164" applyNumberFormat="1" applyFont="1" applyBorder="1" applyAlignment="1">
      <alignment horizontal="centerContinuous" vertical="center"/>
    </xf>
    <xf numFmtId="37" fontId="49" fillId="27" borderId="62" xfId="164" applyNumberFormat="1" applyFont="1" applyFill="1" applyBorder="1" applyAlignment="1">
      <alignment vertical="center"/>
    </xf>
    <xf numFmtId="38" fontId="46" fillId="0" borderId="35" xfId="209" applyFont="1" applyBorder="1" applyAlignment="1">
      <alignment vertical="center"/>
    </xf>
    <xf numFmtId="37" fontId="46" fillId="0" borderId="63" xfId="164" applyNumberFormat="1" applyFont="1" applyBorder="1" applyAlignment="1">
      <alignment vertical="center"/>
    </xf>
    <xf numFmtId="37" fontId="46" fillId="0" borderId="36" xfId="164" applyNumberFormat="1" applyFont="1" applyBorder="1" applyAlignment="1">
      <alignment vertical="center"/>
    </xf>
    <xf numFmtId="37" fontId="46" fillId="0" borderId="28" xfId="164" applyNumberFormat="1" applyFont="1" applyBorder="1" applyAlignment="1">
      <alignment vertical="center"/>
    </xf>
    <xf numFmtId="37" fontId="46" fillId="0" borderId="64" xfId="164" applyNumberFormat="1" applyFont="1" applyBorder="1" applyAlignment="1">
      <alignment vertical="center"/>
    </xf>
    <xf numFmtId="37" fontId="46" fillId="0" borderId="31" xfId="164" applyNumberFormat="1" applyFont="1" applyFill="1" applyBorder="1" applyAlignment="1">
      <alignment vertical="center"/>
    </xf>
    <xf numFmtId="37" fontId="46" fillId="0" borderId="38" xfId="164" applyNumberFormat="1" applyFont="1" applyBorder="1" applyAlignment="1">
      <alignment vertical="center"/>
    </xf>
    <xf numFmtId="37" fontId="49" fillId="27" borderId="33" xfId="164" applyNumberFormat="1" applyFont="1" applyFill="1" applyBorder="1" applyAlignment="1">
      <alignment vertical="center"/>
    </xf>
    <xf numFmtId="38" fontId="0" fillId="0" borderId="65" xfId="209" applyFont="1" applyFill="1" applyBorder="1" applyAlignment="1" applyProtection="1">
      <alignment vertical="center"/>
    </xf>
    <xf numFmtId="37" fontId="46" fillId="0" borderId="33" xfId="164" applyNumberFormat="1" applyFont="1" applyBorder="1" applyAlignment="1">
      <alignment vertical="center"/>
    </xf>
    <xf numFmtId="37" fontId="46" fillId="0" borderId="35" xfId="164" applyNumberFormat="1" applyFont="1" applyBorder="1" applyAlignment="1">
      <alignment vertical="center"/>
    </xf>
    <xf numFmtId="37" fontId="46" fillId="0" borderId="61" xfId="164" applyNumberFormat="1" applyFont="1" applyBorder="1" applyAlignment="1">
      <alignment vertical="center"/>
    </xf>
    <xf numFmtId="37" fontId="46" fillId="0" borderId="42" xfId="164" applyNumberFormat="1" applyFont="1" applyBorder="1" applyAlignment="1">
      <alignment horizontal="centerContinuous" vertical="center"/>
    </xf>
    <xf numFmtId="37" fontId="49" fillId="27" borderId="45" xfId="164" applyNumberFormat="1" applyFont="1" applyFill="1" applyBorder="1" applyAlignment="1">
      <alignment vertical="center"/>
    </xf>
    <xf numFmtId="37" fontId="49" fillId="27" borderId="66" xfId="164" applyNumberFormat="1" applyFont="1" applyFill="1" applyBorder="1" applyAlignment="1" applyProtection="1">
      <alignment vertical="center"/>
    </xf>
    <xf numFmtId="37" fontId="46" fillId="0" borderId="67" xfId="164" applyNumberFormat="1" applyFont="1" applyBorder="1" applyAlignment="1">
      <alignment vertical="center"/>
    </xf>
    <xf numFmtId="37" fontId="46" fillId="0" borderId="50" xfId="164" applyNumberFormat="1" applyFont="1" applyBorder="1" applyAlignment="1">
      <alignment vertical="center"/>
    </xf>
    <xf numFmtId="37" fontId="46" fillId="0" borderId="68" xfId="164" applyNumberFormat="1" applyFont="1" applyFill="1" applyBorder="1" applyAlignment="1">
      <alignment vertical="center"/>
    </xf>
    <xf numFmtId="38" fontId="46" fillId="0" borderId="41" xfId="209" applyFont="1" applyBorder="1" applyAlignment="1">
      <alignment vertical="center"/>
    </xf>
    <xf numFmtId="37" fontId="46" fillId="0" borderId="66" xfId="164" applyNumberFormat="1" applyFont="1" applyBorder="1" applyAlignment="1">
      <alignment vertical="center"/>
    </xf>
    <xf numFmtId="37" fontId="46" fillId="0" borderId="41" xfId="164" applyNumberFormat="1" applyFont="1" applyBorder="1" applyAlignment="1">
      <alignment vertical="center"/>
    </xf>
    <xf numFmtId="37" fontId="49" fillId="27" borderId="37" xfId="164" applyNumberFormat="1" applyFont="1" applyFill="1" applyBorder="1" applyAlignment="1">
      <alignment vertical="center"/>
    </xf>
    <xf numFmtId="37" fontId="46" fillId="0" borderId="69" xfId="164" applyNumberFormat="1" applyFont="1" applyBorder="1" applyAlignment="1">
      <alignment vertical="center"/>
    </xf>
    <xf numFmtId="37" fontId="49" fillId="27" borderId="38" xfId="164" applyNumberFormat="1" applyFont="1" applyFill="1" applyBorder="1" applyAlignment="1">
      <alignment vertical="center"/>
    </xf>
    <xf numFmtId="37" fontId="46" fillId="0" borderId="45" xfId="164" applyNumberFormat="1" applyFont="1" applyBorder="1" applyAlignment="1">
      <alignment vertical="center"/>
    </xf>
    <xf numFmtId="37" fontId="46" fillId="0" borderId="49" xfId="164" applyNumberFormat="1" applyFont="1" applyBorder="1" applyAlignment="1">
      <alignment vertical="center"/>
    </xf>
    <xf numFmtId="37" fontId="46" fillId="0" borderId="44" xfId="164" applyNumberFormat="1" applyFont="1" applyBorder="1" applyAlignment="1">
      <alignment vertical="center"/>
    </xf>
    <xf numFmtId="37" fontId="46" fillId="0" borderId="59" xfId="164" applyNumberFormat="1" applyFont="1" applyBorder="1" applyAlignment="1">
      <alignment horizontal="center" vertical="center"/>
    </xf>
    <xf numFmtId="37" fontId="46" fillId="0" borderId="56" xfId="164" applyNumberFormat="1" applyFont="1" applyBorder="1" applyAlignment="1">
      <alignment horizontal="center" vertical="center"/>
    </xf>
    <xf numFmtId="37" fontId="49" fillId="27" borderId="52" xfId="164" applyNumberFormat="1" applyFont="1" applyFill="1" applyBorder="1" applyAlignment="1">
      <alignment vertical="center"/>
    </xf>
    <xf numFmtId="37" fontId="46" fillId="0" borderId="59" xfId="164" applyNumberFormat="1" applyFont="1" applyBorder="1" applyAlignment="1">
      <alignment vertical="center"/>
    </xf>
    <xf numFmtId="37" fontId="46" fillId="0" borderId="56" xfId="164" applyNumberFormat="1" applyFont="1" applyBorder="1" applyAlignment="1">
      <alignment vertical="center"/>
    </xf>
    <xf numFmtId="37" fontId="46" fillId="0" borderId="55" xfId="164" applyNumberFormat="1" applyFont="1" applyBorder="1" applyAlignment="1">
      <alignment vertical="center"/>
    </xf>
    <xf numFmtId="37" fontId="46" fillId="0" borderId="53" xfId="164" applyNumberFormat="1" applyFont="1" applyBorder="1" applyAlignment="1">
      <alignment vertical="center"/>
    </xf>
    <xf numFmtId="37" fontId="46" fillId="0" borderId="70" xfId="164" applyNumberFormat="1" applyFont="1" applyBorder="1" applyAlignment="1">
      <alignment vertical="center"/>
    </xf>
    <xf numFmtId="37" fontId="46" fillId="0" borderId="52" xfId="164" applyNumberFormat="1" applyFont="1" applyBorder="1" applyAlignment="1">
      <alignment vertical="center"/>
    </xf>
    <xf numFmtId="37" fontId="46" fillId="0" borderId="71" xfId="164" applyNumberFormat="1" applyFont="1" applyBorder="1" applyAlignment="1">
      <alignment vertical="center"/>
    </xf>
    <xf numFmtId="37" fontId="46" fillId="0" borderId="72" xfId="164" applyNumberFormat="1" applyFont="1" applyBorder="1" applyAlignment="1">
      <alignment vertical="center"/>
    </xf>
    <xf numFmtId="37" fontId="46" fillId="0" borderId="73" xfId="164" applyNumberFormat="1" applyFont="1" applyBorder="1" applyAlignment="1">
      <alignment vertical="center"/>
    </xf>
    <xf numFmtId="37" fontId="46" fillId="0" borderId="51" xfId="164" applyNumberFormat="1" applyFont="1" applyBorder="1" applyAlignment="1">
      <alignment vertical="center"/>
    </xf>
    <xf numFmtId="176" fontId="49" fillId="27" borderId="38" xfId="210" applyNumberFormat="1" applyFont="1" applyFill="1" applyBorder="1" applyAlignment="1" applyProtection="1">
      <alignment vertical="center"/>
    </xf>
    <xf numFmtId="176" fontId="49" fillId="27" borderId="37" xfId="210" applyNumberFormat="1" applyFont="1" applyFill="1" applyBorder="1" applyAlignment="1" applyProtection="1">
      <alignment vertical="center"/>
    </xf>
    <xf numFmtId="176" fontId="46" fillId="0" borderId="30" xfId="210" applyNumberFormat="1" applyFont="1" applyFill="1" applyBorder="1" applyAlignment="1" applyProtection="1">
      <alignment vertical="center"/>
    </xf>
    <xf numFmtId="176" fontId="46" fillId="0" borderId="31" xfId="210" applyNumberFormat="1" applyFont="1" applyFill="1" applyBorder="1" applyAlignment="1" applyProtection="1">
      <alignment vertical="center"/>
    </xf>
    <xf numFmtId="176" fontId="46" fillId="0" borderId="38" xfId="210" applyNumberFormat="1" applyFont="1" applyFill="1" applyBorder="1" applyAlignment="1" applyProtection="1">
      <alignment vertical="center"/>
    </xf>
    <xf numFmtId="176" fontId="46" fillId="0" borderId="74" xfId="210" applyNumberFormat="1" applyFont="1" applyFill="1" applyBorder="1" applyAlignment="1" applyProtection="1">
      <alignment vertical="center"/>
    </xf>
    <xf numFmtId="176" fontId="46" fillId="0" borderId="37" xfId="210" applyNumberFormat="1" applyFont="1" applyFill="1" applyBorder="1" applyAlignment="1" applyProtection="1">
      <alignment vertical="center"/>
    </xf>
    <xf numFmtId="176" fontId="46" fillId="0" borderId="32" xfId="210" applyNumberFormat="1" applyFont="1" applyFill="1" applyBorder="1" applyAlignment="1" applyProtection="1">
      <alignment vertical="center"/>
    </xf>
    <xf numFmtId="176" fontId="49" fillId="27" borderId="43" xfId="210" applyNumberFormat="1" applyFont="1" applyFill="1" applyBorder="1" applyAlignment="1" applyProtection="1">
      <alignment vertical="center"/>
    </xf>
    <xf numFmtId="176" fontId="49" fillId="27" borderId="34" xfId="210" applyNumberFormat="1" applyFont="1" applyFill="1" applyBorder="1" applyAlignment="1" applyProtection="1">
      <alignment vertical="center"/>
    </xf>
    <xf numFmtId="176" fontId="46" fillId="0" borderId="40" xfId="210" applyNumberFormat="1" applyFont="1" applyFill="1" applyBorder="1" applyAlignment="1" applyProtection="1">
      <alignment vertical="center"/>
    </xf>
    <xf numFmtId="176" fontId="46" fillId="0" borderId="41" xfId="210" applyNumberFormat="1" applyFont="1" applyFill="1" applyBorder="1" applyAlignment="1" applyProtection="1">
      <alignment vertical="center"/>
    </xf>
    <xf numFmtId="176" fontId="46" fillId="0" borderId="43" xfId="210" applyNumberFormat="1" applyFont="1" applyFill="1" applyBorder="1" applyAlignment="1" applyProtection="1">
      <alignment vertical="center"/>
    </xf>
    <xf numFmtId="176" fontId="46" fillId="0" borderId="75" xfId="210" applyNumberFormat="1" applyFont="1" applyFill="1" applyBorder="1" applyAlignment="1" applyProtection="1">
      <alignment vertical="center"/>
    </xf>
    <xf numFmtId="176" fontId="46" fillId="0" borderId="34" xfId="210" applyNumberFormat="1" applyFont="1" applyFill="1" applyBorder="1" applyAlignment="1" applyProtection="1">
      <alignment vertical="center"/>
    </xf>
    <xf numFmtId="176" fontId="46" fillId="0" borderId="42" xfId="210" applyNumberFormat="1" applyFont="1" applyFill="1" applyBorder="1" applyAlignment="1" applyProtection="1">
      <alignment vertical="center"/>
    </xf>
    <xf numFmtId="37" fontId="46" fillId="0" borderId="0" xfId="164" applyNumberFormat="1" applyFont="1" applyAlignment="1">
      <alignment horizontal="right" vertical="center"/>
    </xf>
    <xf numFmtId="176" fontId="49" fillId="27" borderId="53" xfId="210" applyNumberFormat="1" applyFont="1" applyFill="1" applyBorder="1" applyAlignment="1" applyProtection="1">
      <alignment vertical="center"/>
    </xf>
    <xf numFmtId="176" fontId="49" fillId="27" borderId="52" xfId="210" applyNumberFormat="1" applyFont="1" applyFill="1" applyBorder="1" applyAlignment="1" applyProtection="1">
      <alignment vertical="center"/>
    </xf>
    <xf numFmtId="176" fontId="46" fillId="0" borderId="59" xfId="210" applyNumberFormat="1" applyFont="1" applyFill="1" applyBorder="1" applyAlignment="1" applyProtection="1">
      <alignment vertical="center"/>
    </xf>
    <xf numFmtId="176" fontId="46" fillId="0" borderId="56" xfId="210" applyNumberFormat="1" applyFont="1" applyFill="1" applyBorder="1" applyAlignment="1" applyProtection="1">
      <alignment vertical="center"/>
    </xf>
    <xf numFmtId="176" fontId="46" fillId="0" borderId="53" xfId="210" applyNumberFormat="1" applyFont="1" applyFill="1" applyBorder="1" applyAlignment="1" applyProtection="1">
      <alignment vertical="center"/>
    </xf>
    <xf numFmtId="176" fontId="46" fillId="0" borderId="70" xfId="210" applyNumberFormat="1" applyFont="1" applyFill="1" applyBorder="1" applyAlignment="1" applyProtection="1">
      <alignment vertical="center"/>
    </xf>
    <xf numFmtId="176" fontId="46" fillId="0" borderId="52" xfId="210" applyNumberFormat="1" applyFont="1" applyFill="1" applyBorder="1" applyAlignment="1" applyProtection="1">
      <alignment vertical="center"/>
    </xf>
    <xf numFmtId="176" fontId="46" fillId="0" borderId="51" xfId="210" applyNumberFormat="1" applyFont="1" applyFill="1" applyBorder="1" applyAlignment="1" applyProtection="1">
      <alignment vertical="center"/>
    </xf>
    <xf numFmtId="177" fontId="46" fillId="0" borderId="0" xfId="164" applyNumberFormat="1" applyFont="1" applyAlignment="1">
      <alignment vertical="center"/>
    </xf>
    <xf numFmtId="37" fontId="46" fillId="0" borderId="76" xfId="164" applyNumberFormat="1" applyFont="1" applyBorder="1" applyAlignment="1" applyProtection="1">
      <alignment vertical="center"/>
    </xf>
    <xf numFmtId="37" fontId="46" fillId="0" borderId="77" xfId="164" applyNumberFormat="1" applyFont="1" applyBorder="1" applyAlignment="1" applyProtection="1">
      <alignment vertical="center"/>
    </xf>
    <xf numFmtId="37" fontId="49" fillId="27" borderId="20" xfId="164" applyNumberFormat="1" applyFont="1" applyFill="1" applyBorder="1" applyAlignment="1" applyProtection="1">
      <alignment horizontal="center" vertical="center" wrapText="1"/>
    </xf>
    <xf numFmtId="37" fontId="49" fillId="27" borderId="78" xfId="164" applyNumberFormat="1" applyFont="1" applyFill="1" applyBorder="1" applyAlignment="1">
      <alignment vertical="center"/>
    </xf>
    <xf numFmtId="37" fontId="46" fillId="0" borderId="17" xfId="164" applyNumberFormat="1" applyFont="1" applyBorder="1" applyAlignment="1" applyProtection="1">
      <alignment vertical="center"/>
    </xf>
    <xf numFmtId="37" fontId="46" fillId="0" borderId="79" xfId="164" applyNumberFormat="1" applyFont="1" applyBorder="1" applyAlignment="1" applyProtection="1">
      <alignment vertical="center"/>
    </xf>
    <xf numFmtId="37" fontId="46" fillId="0" borderId="80" xfId="164" applyNumberFormat="1" applyFont="1" applyBorder="1" applyAlignment="1" applyProtection="1">
      <alignment vertical="center"/>
    </xf>
    <xf numFmtId="37" fontId="46" fillId="0" borderId="32" xfId="164" applyNumberFormat="1" applyFont="1" applyBorder="1" applyAlignment="1" applyProtection="1">
      <alignment vertical="center"/>
    </xf>
    <xf numFmtId="37" fontId="46" fillId="0" borderId="81" xfId="164" applyNumberFormat="1" applyFont="1" applyBorder="1" applyAlignment="1" applyProtection="1">
      <alignment vertical="center"/>
    </xf>
    <xf numFmtId="37" fontId="46" fillId="0" borderId="63" xfId="164" applyNumberFormat="1" applyFont="1" applyBorder="1" applyAlignment="1" applyProtection="1">
      <alignment vertical="center"/>
    </xf>
    <xf numFmtId="37" fontId="46" fillId="0" borderId="82" xfId="164" applyNumberFormat="1" applyFont="1" applyBorder="1" applyAlignment="1" applyProtection="1">
      <alignment vertical="center"/>
    </xf>
    <xf numFmtId="37" fontId="46" fillId="0" borderId="75" xfId="164" applyNumberFormat="1" applyFont="1" applyBorder="1" applyAlignment="1" applyProtection="1">
      <alignment vertical="center"/>
    </xf>
    <xf numFmtId="37" fontId="49" fillId="27" borderId="66" xfId="164" applyNumberFormat="1" applyFont="1" applyFill="1" applyBorder="1" applyAlignment="1">
      <alignment vertical="center"/>
    </xf>
    <xf numFmtId="37" fontId="46" fillId="0" borderId="83" xfId="164" applyNumberFormat="1" applyFont="1" applyBorder="1" applyAlignment="1" applyProtection="1">
      <alignment vertical="center"/>
    </xf>
    <xf numFmtId="37" fontId="46" fillId="0" borderId="67" xfId="164" applyNumberFormat="1" applyFont="1" applyBorder="1" applyAlignment="1" applyProtection="1">
      <alignment vertical="center"/>
    </xf>
    <xf numFmtId="37" fontId="49" fillId="27" borderId="71" xfId="164" applyNumberFormat="1" applyFont="1" applyFill="1" applyBorder="1" applyAlignment="1">
      <alignment vertical="center"/>
    </xf>
    <xf numFmtId="37" fontId="46" fillId="0" borderId="71" xfId="164" applyNumberFormat="1" applyFont="1" applyBorder="1" applyAlignment="1" applyProtection="1">
      <alignment vertical="center"/>
    </xf>
    <xf numFmtId="38" fontId="46" fillId="0" borderId="84" xfId="0" applyNumberFormat="1" applyFont="1" applyBorder="1" applyAlignment="1">
      <alignment vertical="center"/>
    </xf>
    <xf numFmtId="38" fontId="46" fillId="0" borderId="85" xfId="0" applyNumberFormat="1" applyFont="1" applyBorder="1" applyAlignment="1">
      <alignment vertical="center"/>
    </xf>
    <xf numFmtId="37" fontId="46" fillId="0" borderId="61" xfId="164" applyNumberFormat="1" applyFont="1" applyBorder="1" applyAlignment="1" applyProtection="1">
      <alignment vertical="center"/>
    </xf>
    <xf numFmtId="38" fontId="46" fillId="0" borderId="86" xfId="209" applyFont="1" applyBorder="1" applyAlignment="1">
      <alignment vertical="center"/>
    </xf>
    <xf numFmtId="37" fontId="46" fillId="0" borderId="87" xfId="164" applyNumberFormat="1" applyFont="1" applyBorder="1" applyAlignment="1" applyProtection="1">
      <alignment vertical="center"/>
    </xf>
    <xf numFmtId="37" fontId="46" fillId="0" borderId="88" xfId="164" applyNumberFormat="1" applyFont="1" applyBorder="1" applyAlignment="1" applyProtection="1">
      <alignment vertical="center"/>
    </xf>
    <xf numFmtId="38" fontId="46" fillId="0" borderId="0" xfId="0" applyNumberFormat="1" applyFont="1" applyAlignment="1">
      <alignment vertical="center"/>
    </xf>
    <xf numFmtId="37" fontId="46" fillId="0" borderId="74" xfId="164" applyNumberFormat="1" applyFont="1" applyBorder="1" applyAlignment="1" applyProtection="1">
      <alignment vertical="center"/>
    </xf>
    <xf numFmtId="37" fontId="46" fillId="0" borderId="40" xfId="164" applyNumberFormat="1" applyFont="1" applyBorder="1" applyAlignment="1">
      <alignment vertical="center"/>
    </xf>
    <xf numFmtId="37" fontId="46" fillId="0" borderId="62" xfId="164" applyNumberFormat="1" applyFont="1" applyBorder="1" applyAlignment="1">
      <alignment vertical="center"/>
    </xf>
    <xf numFmtId="37" fontId="46" fillId="0" borderId="60" xfId="164" applyNumberFormat="1" applyFont="1" applyBorder="1" applyAlignment="1">
      <alignment vertical="center"/>
    </xf>
    <xf numFmtId="176" fontId="46" fillId="0" borderId="35" xfId="210" applyNumberFormat="1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178" fontId="46" fillId="0" borderId="0" xfId="164" applyNumberFormat="1" applyFont="1" applyAlignment="1">
      <alignment vertical="center"/>
    </xf>
    <xf numFmtId="0" fontId="24" fillId="0" borderId="0" xfId="0" applyFont="1" applyAlignment="1">
      <alignment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37" fontId="48" fillId="0" borderId="0" xfId="209" applyNumberFormat="1" applyFont="1" applyBorder="1" applyAlignment="1">
      <alignment horizontal="center" vertical="center"/>
    </xf>
    <xf numFmtId="0" fontId="24" fillId="0" borderId="0" xfId="209" applyNumberFormat="1" applyFont="1" applyBorder="1" applyAlignment="1">
      <alignment horizontal="center" vertical="center"/>
    </xf>
    <xf numFmtId="0" fontId="24" fillId="0" borderId="20" xfId="209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38" fontId="46" fillId="0" borderId="0" xfId="164" applyNumberFormat="1" applyFont="1" applyAlignment="1" applyProtection="1">
      <alignment vertical="center"/>
    </xf>
    <xf numFmtId="38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48" fillId="0" borderId="0" xfId="209" applyNumberFormat="1" applyFont="1" applyBorder="1" applyAlignment="1">
      <alignment horizontal="center" vertical="center"/>
    </xf>
    <xf numFmtId="0" fontId="24" fillId="0" borderId="58" xfId="167" applyNumberFormat="1" applyFont="1" applyBorder="1" applyAlignment="1" applyProtection="1">
      <alignment horizontal="center" vertical="center"/>
    </xf>
    <xf numFmtId="0" fontId="24" fillId="0" borderId="20" xfId="0" applyFont="1" applyFill="1" applyBorder="1" applyAlignment="1">
      <alignment vertical="center"/>
    </xf>
    <xf numFmtId="37" fontId="46" fillId="0" borderId="90" xfId="164" applyNumberFormat="1" applyFont="1" applyBorder="1" applyAlignment="1" applyProtection="1">
      <alignment vertical="center"/>
    </xf>
    <xf numFmtId="37" fontId="46" fillId="0" borderId="22" xfId="164" applyNumberFormat="1" applyFont="1" applyBorder="1" applyAlignment="1" applyProtection="1">
      <alignment vertical="center"/>
    </xf>
    <xf numFmtId="37" fontId="46" fillId="0" borderId="91" xfId="164" applyNumberFormat="1" applyFont="1" applyBorder="1" applyAlignment="1" applyProtection="1">
      <alignment vertical="center"/>
    </xf>
    <xf numFmtId="37" fontId="46" fillId="0" borderId="92" xfId="164" applyNumberFormat="1" applyFont="1" applyBorder="1" applyAlignment="1" applyProtection="1">
      <alignment vertical="center"/>
    </xf>
    <xf numFmtId="38" fontId="0" fillId="0" borderId="0" xfId="0" applyNumberFormat="1" applyAlignment="1">
      <alignment vertical="center" wrapText="1"/>
    </xf>
    <xf numFmtId="0" fontId="24" fillId="0" borderId="19" xfId="209" applyNumberFormat="1" applyFont="1" applyBorder="1" applyAlignment="1">
      <alignment horizontal="center" vertical="center"/>
    </xf>
    <xf numFmtId="38" fontId="24" fillId="0" borderId="37" xfId="209" applyFont="1" applyBorder="1" applyAlignment="1">
      <alignment horizontal="center" vertical="center" wrapText="1"/>
    </xf>
    <xf numFmtId="37" fontId="24" fillId="0" borderId="93" xfId="164" applyNumberFormat="1" applyFont="1" applyFill="1" applyBorder="1" applyAlignment="1" applyProtection="1">
      <alignment vertical="center"/>
    </xf>
    <xf numFmtId="3" fontId="24" fillId="0" borderId="82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94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3" fontId="24" fillId="0" borderId="61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8" fontId="24" fillId="0" borderId="34" xfId="209" applyFont="1" applyBorder="1" applyAlignment="1">
      <alignment horizontal="center" vertical="center" wrapText="1"/>
    </xf>
    <xf numFmtId="37" fontId="24" fillId="0" borderId="34" xfId="164" applyNumberFormat="1" applyFont="1" applyFill="1" applyBorder="1" applyAlignment="1">
      <alignment vertical="center"/>
    </xf>
    <xf numFmtId="3" fontId="24" fillId="0" borderId="8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3" fontId="24" fillId="0" borderId="42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37" fontId="24" fillId="0" borderId="0" xfId="209" applyNumberFormat="1" applyFont="1" applyBorder="1" applyAlignment="1">
      <alignment horizontal="right" vertical="center"/>
    </xf>
    <xf numFmtId="0" fontId="24" fillId="0" borderId="0" xfId="209" applyNumberFormat="1" applyFont="1" applyBorder="1" applyAlignment="1">
      <alignment horizontal="right" vertical="center"/>
    </xf>
    <xf numFmtId="0" fontId="24" fillId="0" borderId="52" xfId="209" applyNumberFormat="1" applyFont="1" applyBorder="1" applyAlignment="1">
      <alignment horizontal="center" vertical="center" wrapText="1"/>
    </xf>
    <xf numFmtId="176" fontId="24" fillId="0" borderId="52" xfId="210" applyNumberFormat="1" applyFont="1" applyBorder="1" applyAlignment="1">
      <alignment vertical="center"/>
    </xf>
    <xf numFmtId="176" fontId="24" fillId="0" borderId="60" xfId="210" applyNumberFormat="1" applyFont="1" applyBorder="1" applyAlignment="1">
      <alignment vertical="center"/>
    </xf>
    <xf numFmtId="176" fontId="24" fillId="0" borderId="56" xfId="210" applyNumberFormat="1" applyFont="1" applyBorder="1" applyAlignment="1">
      <alignment vertical="center"/>
    </xf>
    <xf numFmtId="176" fontId="24" fillId="0" borderId="51" xfId="210" applyNumberFormat="1" applyFont="1" applyBorder="1" applyAlignment="1">
      <alignment vertical="center"/>
    </xf>
    <xf numFmtId="176" fontId="24" fillId="0" borderId="57" xfId="210" applyNumberFormat="1" applyFont="1" applyBorder="1" applyAlignment="1">
      <alignment vertical="center"/>
    </xf>
    <xf numFmtId="176" fontId="24" fillId="0" borderId="53" xfId="210" applyNumberFormat="1" applyFont="1" applyBorder="1" applyAlignment="1">
      <alignment vertical="center"/>
    </xf>
    <xf numFmtId="176" fontId="24" fillId="0" borderId="59" xfId="210" applyNumberFormat="1" applyFont="1" applyBorder="1" applyAlignment="1">
      <alignment vertical="center"/>
    </xf>
    <xf numFmtId="10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right" vertical="center"/>
    </xf>
    <xf numFmtId="176" fontId="24" fillId="0" borderId="24" xfId="210" applyNumberFormat="1" applyFont="1" applyBorder="1" applyAlignment="1">
      <alignment horizontal="distributed" vertical="center"/>
    </xf>
    <xf numFmtId="176" fontId="24" fillId="0" borderId="77" xfId="210" applyNumberFormat="1" applyFont="1" applyBorder="1" applyAlignment="1">
      <alignment horizontal="distributed" vertical="center"/>
    </xf>
    <xf numFmtId="176" fontId="24" fillId="0" borderId="25" xfId="210" applyNumberFormat="1" applyFont="1" applyBorder="1" applyAlignment="1">
      <alignment horizontal="distributed" vertical="center"/>
    </xf>
    <xf numFmtId="176" fontId="24" fillId="0" borderId="76" xfId="210" applyNumberFormat="1" applyFont="1" applyBorder="1" applyAlignment="1">
      <alignment horizontal="distributed" vertical="center"/>
    </xf>
    <xf numFmtId="176" fontId="24" fillId="0" borderId="26" xfId="210" applyNumberFormat="1" applyFont="1" applyBorder="1" applyAlignment="1">
      <alignment horizontal="distributed" vertical="center"/>
    </xf>
    <xf numFmtId="176" fontId="24" fillId="0" borderId="95" xfId="210" applyNumberFormat="1" applyFont="1" applyBorder="1" applyAlignment="1">
      <alignment horizontal="distributed" vertical="center"/>
    </xf>
    <xf numFmtId="176" fontId="24" fillId="0" borderId="54" xfId="210" applyNumberFormat="1" applyFont="1" applyBorder="1" applyAlignment="1">
      <alignment horizontal="distributed" vertical="center"/>
    </xf>
    <xf numFmtId="176" fontId="24" fillId="0" borderId="55" xfId="210" applyNumberFormat="1" applyFont="1" applyBorder="1" applyAlignment="1">
      <alignment horizontal="distributed" vertical="center"/>
    </xf>
    <xf numFmtId="176" fontId="24" fillId="0" borderId="22" xfId="210" applyNumberFormat="1" applyFont="1" applyBorder="1" applyAlignment="1">
      <alignment horizontal="distributed" vertical="center"/>
    </xf>
    <xf numFmtId="176" fontId="24" fillId="0" borderId="90" xfId="210" applyNumberFormat="1" applyFont="1" applyBorder="1" applyAlignment="1">
      <alignment horizontal="distributed" vertical="center"/>
    </xf>
    <xf numFmtId="0" fontId="24" fillId="0" borderId="4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4" fillId="0" borderId="0" xfId="167" applyNumberFormat="1" applyFont="1" applyBorder="1" applyAlignment="1" applyProtection="1">
      <alignment horizontal="distributed" vertical="center"/>
    </xf>
    <xf numFmtId="176" fontId="24" fillId="0" borderId="20" xfId="0" applyNumberFormat="1" applyFont="1" applyBorder="1" applyAlignment="1">
      <alignment horizontal="center" vertical="center"/>
    </xf>
    <xf numFmtId="176" fontId="24" fillId="0" borderId="24" xfId="210" applyNumberFormat="1" applyFont="1" applyBorder="1" applyAlignment="1">
      <alignment vertical="center"/>
    </xf>
    <xf numFmtId="176" fontId="24" fillId="0" borderId="25" xfId="210" applyNumberFormat="1" applyFont="1" applyBorder="1" applyAlignment="1">
      <alignment vertical="center"/>
    </xf>
    <xf numFmtId="176" fontId="24" fillId="0" borderId="26" xfId="210" applyNumberFormat="1" applyFont="1" applyBorder="1" applyAlignment="1">
      <alignment vertical="center"/>
    </xf>
    <xf numFmtId="176" fontId="24" fillId="0" borderId="27" xfId="210" applyNumberFormat="1" applyFont="1" applyBorder="1" applyAlignment="1">
      <alignment vertical="center"/>
    </xf>
    <xf numFmtId="176" fontId="24" fillId="0" borderId="77" xfId="210" applyNumberFormat="1" applyFont="1" applyBorder="1" applyAlignment="1">
      <alignment vertical="center"/>
    </xf>
    <xf numFmtId="176" fontId="24" fillId="0" borderId="20" xfId="210" applyNumberFormat="1" applyFont="1" applyBorder="1" applyAlignment="1">
      <alignment vertical="center"/>
    </xf>
    <xf numFmtId="176" fontId="24" fillId="0" borderId="0" xfId="21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28" borderId="96" xfId="0" applyFont="1" applyFill="1" applyBorder="1" applyAlignment="1">
      <alignment horizontal="center" vertical="center"/>
    </xf>
    <xf numFmtId="0" fontId="46" fillId="28" borderId="97" xfId="0" applyFont="1" applyFill="1" applyBorder="1" applyAlignment="1">
      <alignment horizontal="center" vertical="center"/>
    </xf>
    <xf numFmtId="0" fontId="46" fillId="28" borderId="98" xfId="0" applyFont="1" applyFill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10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28" borderId="103" xfId="0" applyFont="1" applyFill="1" applyBorder="1" applyAlignment="1">
      <alignment horizontal="center" vertical="center"/>
    </xf>
    <xf numFmtId="0" fontId="46" fillId="28" borderId="22" xfId="0" applyFont="1" applyFill="1" applyBorder="1" applyAlignment="1">
      <alignment horizontal="center" vertical="center"/>
    </xf>
    <xf numFmtId="0" fontId="46" fillId="28" borderId="104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5" xfId="0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28" borderId="107" xfId="0" applyFont="1" applyFill="1" applyBorder="1" applyAlignment="1">
      <alignment horizontal="center" vertical="center" wrapText="1"/>
    </xf>
    <xf numFmtId="0" fontId="46" fillId="28" borderId="27" xfId="0" applyFont="1" applyFill="1" applyBorder="1" applyAlignment="1">
      <alignment horizontal="center" vertical="center"/>
    </xf>
    <xf numFmtId="0" fontId="46" fillId="28" borderId="108" xfId="0" applyFont="1" applyFill="1" applyBorder="1" applyAlignment="1">
      <alignment horizontal="center" vertical="center"/>
    </xf>
    <xf numFmtId="179" fontId="46" fillId="0" borderId="109" xfId="0" applyNumberFormat="1" applyFont="1" applyBorder="1" applyAlignment="1">
      <alignment vertical="center"/>
    </xf>
    <xf numFmtId="179" fontId="46" fillId="0" borderId="20" xfId="0" applyNumberFormat="1" applyFont="1" applyBorder="1" applyAlignment="1">
      <alignment vertical="center"/>
    </xf>
    <xf numFmtId="179" fontId="46" fillId="0" borderId="19" xfId="0" applyNumberFormat="1" applyFont="1" applyBorder="1" applyAlignment="1">
      <alignment vertical="center"/>
    </xf>
    <xf numFmtId="179" fontId="46" fillId="0" borderId="106" xfId="0" applyNumberFormat="1" applyFont="1" applyBorder="1" applyAlignment="1">
      <alignment vertical="center"/>
    </xf>
    <xf numFmtId="0" fontId="51" fillId="28" borderId="110" xfId="0" applyFont="1" applyFill="1" applyBorder="1" applyAlignment="1">
      <alignment horizontal="center" vertical="center" wrapText="1"/>
    </xf>
    <xf numFmtId="0" fontId="51" fillId="28" borderId="17" xfId="0" applyFont="1" applyFill="1" applyBorder="1" applyAlignment="1">
      <alignment horizontal="center" vertical="center" wrapText="1"/>
    </xf>
    <xf numFmtId="0" fontId="46" fillId="28" borderId="111" xfId="0" applyFont="1" applyFill="1" applyBorder="1" applyAlignment="1">
      <alignment horizontal="center" vertical="center"/>
    </xf>
    <xf numFmtId="179" fontId="46" fillId="0" borderId="105" xfId="0" applyNumberFormat="1" applyFont="1" applyBorder="1" applyAlignment="1">
      <alignment vertical="center"/>
    </xf>
    <xf numFmtId="0" fontId="51" fillId="28" borderId="112" xfId="0" applyFont="1" applyFill="1" applyBorder="1" applyAlignment="1">
      <alignment horizontal="center" vertical="center" wrapText="1"/>
    </xf>
    <xf numFmtId="0" fontId="51" fillId="28" borderId="19" xfId="0" applyFont="1" applyFill="1" applyBorder="1" applyAlignment="1">
      <alignment horizontal="center" vertical="center" wrapText="1"/>
    </xf>
    <xf numFmtId="0" fontId="46" fillId="28" borderId="113" xfId="0" applyFont="1" applyFill="1" applyBorder="1" applyAlignment="1">
      <alignment horizontal="center" vertical="center"/>
    </xf>
    <xf numFmtId="176" fontId="46" fillId="0" borderId="105" xfId="0" applyNumberFormat="1" applyFont="1" applyBorder="1" applyAlignment="1">
      <alignment vertical="center"/>
    </xf>
    <xf numFmtId="176" fontId="46" fillId="0" borderId="20" xfId="0" applyNumberFormat="1" applyFont="1" applyBorder="1" applyAlignment="1">
      <alignment vertical="center"/>
    </xf>
    <xf numFmtId="0" fontId="49" fillId="0" borderId="106" xfId="0" quotePrefix="1" applyNumberFormat="1" applyFont="1" applyBorder="1" applyAlignment="1">
      <alignment horizontal="center" vertical="center"/>
    </xf>
    <xf numFmtId="0" fontId="46" fillId="28" borderId="114" xfId="0" applyFont="1" applyFill="1" applyBorder="1" applyAlignment="1">
      <alignment horizontal="center" vertical="center"/>
    </xf>
    <xf numFmtId="0" fontId="46" fillId="28" borderId="93" xfId="0" applyFont="1" applyFill="1" applyBorder="1" applyAlignment="1">
      <alignment horizontal="center" vertical="center"/>
    </xf>
    <xf numFmtId="0" fontId="46" fillId="0" borderId="115" xfId="0" applyFont="1" applyBorder="1" applyAlignment="1">
      <alignment vertical="center"/>
    </xf>
    <xf numFmtId="0" fontId="46" fillId="28" borderId="58" xfId="0" applyFont="1" applyFill="1" applyBorder="1" applyAlignment="1">
      <alignment horizontal="center" vertical="center"/>
    </xf>
    <xf numFmtId="0" fontId="46" fillId="28" borderId="0" xfId="0" applyFont="1" applyFill="1" applyBorder="1" applyAlignment="1">
      <alignment horizontal="center" vertical="center"/>
    </xf>
    <xf numFmtId="179" fontId="46" fillId="0" borderId="107" xfId="0" applyNumberFormat="1" applyFont="1" applyBorder="1" applyAlignment="1">
      <alignment vertical="center"/>
    </xf>
    <xf numFmtId="0" fontId="46" fillId="28" borderId="116" xfId="0" applyFont="1" applyFill="1" applyBorder="1" applyAlignment="1">
      <alignment horizontal="center" vertical="center"/>
    </xf>
    <xf numFmtId="0" fontId="46" fillId="28" borderId="117" xfId="0" applyFont="1" applyFill="1" applyBorder="1" applyAlignment="1">
      <alignment horizontal="center" vertical="center"/>
    </xf>
    <xf numFmtId="0" fontId="46" fillId="28" borderId="118" xfId="0" applyFont="1" applyFill="1" applyBorder="1" applyAlignment="1">
      <alignment horizontal="center" vertical="center"/>
    </xf>
    <xf numFmtId="176" fontId="46" fillId="0" borderId="119" xfId="0" applyNumberFormat="1" applyFont="1" applyBorder="1" applyAlignment="1">
      <alignment vertical="center"/>
    </xf>
    <xf numFmtId="176" fontId="46" fillId="0" borderId="120" xfId="0" applyNumberFormat="1" applyFont="1" applyFill="1" applyBorder="1" applyAlignment="1">
      <alignment vertical="center"/>
    </xf>
    <xf numFmtId="0" fontId="49" fillId="0" borderId="121" xfId="0" quotePrefix="1" applyNumberFormat="1" applyFont="1" applyBorder="1" applyAlignment="1">
      <alignment horizontal="center" vertical="center"/>
    </xf>
    <xf numFmtId="179" fontId="46" fillId="0" borderId="0" xfId="0" applyNumberFormat="1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2" xfId="0" applyFont="1" applyBorder="1" applyAlignment="1">
      <alignment horizontal="center" vertical="center"/>
    </xf>
    <xf numFmtId="0" fontId="46" fillId="0" borderId="100" xfId="0" applyFont="1" applyBorder="1" applyAlignment="1">
      <alignment vertical="center"/>
    </xf>
    <xf numFmtId="0" fontId="46" fillId="0" borderId="123" xfId="0" applyFont="1" applyBorder="1" applyAlignment="1">
      <alignment vertical="center"/>
    </xf>
    <xf numFmtId="0" fontId="46" fillId="0" borderId="124" xfId="0" applyFont="1" applyBorder="1" applyAlignment="1">
      <alignment vertical="center"/>
    </xf>
    <xf numFmtId="0" fontId="46" fillId="0" borderId="97" xfId="0" applyFont="1" applyBorder="1" applyAlignment="1">
      <alignment vertical="center"/>
    </xf>
    <xf numFmtId="0" fontId="46" fillId="0" borderId="125" xfId="0" applyFont="1" applyBorder="1" applyAlignment="1">
      <alignment vertical="center"/>
    </xf>
    <xf numFmtId="0" fontId="46" fillId="0" borderId="126" xfId="0" applyFont="1" applyBorder="1" applyAlignment="1">
      <alignment vertical="center"/>
    </xf>
    <xf numFmtId="0" fontId="46" fillId="0" borderId="127" xfId="0" applyFont="1" applyBorder="1" applyAlignment="1">
      <alignment vertical="center"/>
    </xf>
    <xf numFmtId="0" fontId="46" fillId="0" borderId="128" xfId="0" applyFont="1" applyBorder="1" applyAlignment="1">
      <alignment vertical="center"/>
    </xf>
    <xf numFmtId="0" fontId="46" fillId="0" borderId="129" xfId="0" applyFont="1" applyBorder="1" applyAlignment="1">
      <alignment vertical="center"/>
    </xf>
    <xf numFmtId="0" fontId="46" fillId="0" borderId="107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179" fontId="46" fillId="0" borderId="0" xfId="0" applyNumberFormat="1" applyFont="1" applyBorder="1" applyAlignment="1">
      <alignment vertical="center"/>
    </xf>
    <xf numFmtId="179" fontId="46" fillId="0" borderId="87" xfId="0" applyNumberFormat="1" applyFont="1" applyBorder="1" applyAlignment="1">
      <alignment vertical="center"/>
    </xf>
    <xf numFmtId="179" fontId="46" fillId="0" borderId="130" xfId="0" applyNumberFormat="1" applyFont="1" applyBorder="1" applyAlignment="1">
      <alignment vertical="center"/>
    </xf>
    <xf numFmtId="179" fontId="46" fillId="0" borderId="25" xfId="0" applyNumberFormat="1" applyFont="1" applyBorder="1" applyAlignment="1">
      <alignment vertical="center"/>
    </xf>
    <xf numFmtId="179" fontId="46" fillId="0" borderId="27" xfId="0" applyNumberFormat="1" applyFont="1" applyBorder="1" applyAlignment="1">
      <alignment vertical="center"/>
    </xf>
    <xf numFmtId="179" fontId="46" fillId="0" borderId="76" xfId="0" applyNumberFormat="1" applyFont="1" applyBorder="1" applyAlignment="1">
      <alignment vertical="center"/>
    </xf>
    <xf numFmtId="179" fontId="46" fillId="0" borderId="131" xfId="0" applyNumberFormat="1" applyFont="1" applyBorder="1" applyAlignment="1">
      <alignment vertical="center"/>
    </xf>
    <xf numFmtId="179" fontId="46" fillId="0" borderId="132" xfId="0" applyNumberFormat="1" applyFont="1" applyBorder="1" applyAlignment="1">
      <alignment vertical="center"/>
    </xf>
    <xf numFmtId="179" fontId="46" fillId="0" borderId="133" xfId="0" applyNumberFormat="1" applyFont="1" applyBorder="1" applyAlignment="1">
      <alignment vertical="center"/>
    </xf>
    <xf numFmtId="0" fontId="49" fillId="0" borderId="1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179" fontId="46" fillId="0" borderId="15" xfId="0" applyNumberFormat="1" applyFont="1" applyBorder="1" applyAlignment="1">
      <alignment vertical="center"/>
    </xf>
    <xf numFmtId="179" fontId="46" fillId="0" borderId="28" xfId="0" applyNumberFormat="1" applyFont="1" applyBorder="1" applyAlignment="1">
      <alignment vertical="center"/>
    </xf>
    <xf numFmtId="179" fontId="46" fillId="0" borderId="16" xfId="0" applyNumberFormat="1" applyFont="1" applyBorder="1" applyAlignment="1">
      <alignment vertical="center"/>
    </xf>
    <xf numFmtId="179" fontId="46" fillId="0" borderId="64" xfId="0" applyNumberFormat="1" applyFont="1" applyBorder="1" applyAlignment="1">
      <alignment vertical="center"/>
    </xf>
    <xf numFmtId="179" fontId="46" fillId="0" borderId="89" xfId="0" applyNumberFormat="1" applyFont="1" applyBorder="1" applyAlignment="1">
      <alignment vertical="center"/>
    </xf>
    <xf numFmtId="179" fontId="46" fillId="0" borderId="134" xfId="0" applyNumberFormat="1" applyFont="1" applyBorder="1" applyAlignment="1">
      <alignment vertical="center"/>
    </xf>
    <xf numFmtId="179" fontId="46" fillId="0" borderId="78" xfId="0" applyNumberFormat="1" applyFont="1" applyBorder="1" applyAlignment="1">
      <alignment vertical="center"/>
    </xf>
    <xf numFmtId="179" fontId="46" fillId="0" borderId="135" xfId="0" applyNumberFormat="1" applyFont="1" applyBorder="1" applyAlignment="1">
      <alignment vertical="center"/>
    </xf>
    <xf numFmtId="179" fontId="46" fillId="0" borderId="136" xfId="0" applyNumberFormat="1" applyFont="1" applyBorder="1" applyAlignment="1">
      <alignment vertical="center"/>
    </xf>
    <xf numFmtId="0" fontId="49" fillId="0" borderId="11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176" fontId="46" fillId="0" borderId="71" xfId="0" applyNumberFormat="1" applyFont="1" applyBorder="1" applyAlignment="1">
      <alignment vertical="center"/>
    </xf>
    <xf numFmtId="176" fontId="46" fillId="0" borderId="56" xfId="0" applyNumberFormat="1" applyFont="1" applyBorder="1" applyAlignment="1">
      <alignment vertical="center"/>
    </xf>
    <xf numFmtId="176" fontId="46" fillId="0" borderId="53" xfId="0" applyNumberFormat="1" applyFont="1" applyBorder="1" applyAlignment="1">
      <alignment vertical="center"/>
    </xf>
    <xf numFmtId="176" fontId="46" fillId="0" borderId="57" xfId="0" applyNumberFormat="1" applyFont="1" applyBorder="1" applyAlignment="1">
      <alignment vertical="center"/>
    </xf>
    <xf numFmtId="176" fontId="46" fillId="0" borderId="137" xfId="0" applyNumberFormat="1" applyFont="1" applyBorder="1" applyAlignment="1">
      <alignment vertical="center"/>
    </xf>
    <xf numFmtId="176" fontId="46" fillId="0" borderId="72" xfId="0" applyNumberFormat="1" applyFont="1" applyBorder="1" applyAlignment="1">
      <alignment vertical="center"/>
    </xf>
    <xf numFmtId="176" fontId="46" fillId="0" borderId="138" xfId="0" applyNumberFormat="1" applyFont="1" applyBorder="1" applyAlignment="1">
      <alignment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Border="1" applyAlignment="1">
      <alignment vertical="center"/>
    </xf>
    <xf numFmtId="0" fontId="49" fillId="0" borderId="114" xfId="0" applyFont="1" applyBorder="1" applyAlignment="1">
      <alignment horizontal="centerContinuous" vertical="center"/>
    </xf>
    <xf numFmtId="0" fontId="49" fillId="0" borderId="93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176" fontId="46" fillId="0" borderId="139" xfId="0" applyNumberFormat="1" applyFont="1" applyBorder="1" applyAlignment="1">
      <alignment vertical="center"/>
    </xf>
    <xf numFmtId="179" fontId="46" fillId="0" borderId="36" xfId="0" applyNumberFormat="1" applyFont="1" applyBorder="1" applyAlignment="1">
      <alignment vertical="center"/>
    </xf>
    <xf numFmtId="0" fontId="49" fillId="0" borderId="116" xfId="0" applyFont="1" applyBorder="1" applyAlignment="1">
      <alignment horizontal="centerContinuous" vertical="center"/>
    </xf>
    <xf numFmtId="0" fontId="49" fillId="0" borderId="140" xfId="0" applyFont="1" applyBorder="1" applyAlignment="1">
      <alignment horizontal="center" vertical="center"/>
    </xf>
    <xf numFmtId="0" fontId="46" fillId="0" borderId="141" xfId="0" applyFont="1" applyBorder="1" applyAlignment="1">
      <alignment horizontal="center" vertical="center"/>
    </xf>
    <xf numFmtId="0" fontId="46" fillId="0" borderId="142" xfId="0" applyFont="1" applyBorder="1" applyAlignment="1">
      <alignment horizontal="center" vertical="center"/>
    </xf>
    <xf numFmtId="176" fontId="46" fillId="0" borderId="143" xfId="0" applyNumberFormat="1" applyFont="1" applyBorder="1" applyAlignment="1">
      <alignment vertical="center"/>
    </xf>
    <xf numFmtId="176" fontId="46" fillId="0" borderId="144" xfId="0" applyNumberFormat="1" applyFont="1" applyBorder="1" applyAlignment="1">
      <alignment vertical="center"/>
    </xf>
    <xf numFmtId="176" fontId="46" fillId="0" borderId="145" xfId="0" applyNumberFormat="1" applyFont="1" applyBorder="1" applyAlignment="1">
      <alignment vertical="center"/>
    </xf>
    <xf numFmtId="176" fontId="46" fillId="0" borderId="146" xfId="0" applyNumberFormat="1" applyFont="1" applyBorder="1" applyAlignment="1">
      <alignment vertical="center"/>
    </xf>
    <xf numFmtId="176" fontId="46" fillId="0" borderId="147" xfId="0" applyNumberFormat="1" applyFont="1" applyBorder="1" applyAlignment="1">
      <alignment vertical="center"/>
    </xf>
    <xf numFmtId="176" fontId="46" fillId="0" borderId="148" xfId="0" applyNumberFormat="1" applyFont="1" applyBorder="1" applyAlignment="1">
      <alignment vertical="center"/>
    </xf>
    <xf numFmtId="0" fontId="48" fillId="0" borderId="0" xfId="166" applyFont="1" applyAlignment="1" applyProtection="1">
      <alignment horizontal="center" vertical="center"/>
      <protection locked="0"/>
    </xf>
    <xf numFmtId="0" fontId="46" fillId="0" borderId="19" xfId="166" applyFont="1" applyBorder="1" applyAlignment="1">
      <alignment vertical="center"/>
    </xf>
    <xf numFmtId="0" fontId="46" fillId="0" borderId="149" xfId="166" applyFont="1" applyBorder="1" applyAlignment="1" applyProtection="1">
      <alignment horizontal="center" vertical="center"/>
    </xf>
    <xf numFmtId="0" fontId="46" fillId="0" borderId="27" xfId="166" applyFont="1" applyBorder="1" applyAlignment="1" applyProtection="1">
      <alignment horizontal="center" vertical="center"/>
    </xf>
    <xf numFmtId="0" fontId="46" fillId="0" borderId="29" xfId="166" applyFont="1" applyBorder="1" applyAlignment="1" applyProtection="1">
      <alignment horizontal="center" vertical="center"/>
    </xf>
    <xf numFmtId="0" fontId="46" fillId="0" borderId="149" xfId="166" applyFont="1" applyBorder="1" applyAlignment="1" applyProtection="1">
      <alignment vertical="center" wrapText="1"/>
    </xf>
    <xf numFmtId="0" fontId="46" fillId="0" borderId="27" xfId="166" applyFont="1" applyBorder="1" applyAlignment="1" applyProtection="1">
      <alignment horizontal="center" vertical="center" wrapText="1"/>
    </xf>
    <xf numFmtId="37" fontId="49" fillId="27" borderId="17" xfId="166" applyNumberFormat="1" applyFont="1" applyFill="1" applyBorder="1" applyAlignment="1" applyProtection="1">
      <alignment horizontal="right" vertical="center"/>
    </xf>
    <xf numFmtId="37" fontId="49" fillId="27" borderId="93" xfId="166" applyNumberFormat="1" applyFont="1" applyFill="1" applyBorder="1" applyAlignment="1" applyProtection="1">
      <alignment vertical="center"/>
    </xf>
    <xf numFmtId="38" fontId="49" fillId="27" borderId="93" xfId="166" applyNumberFormat="1" applyFont="1" applyFill="1" applyBorder="1" applyAlignment="1">
      <alignment vertical="center"/>
    </xf>
    <xf numFmtId="37" fontId="46" fillId="0" borderId="94" xfId="166" applyNumberFormat="1" applyFont="1" applyBorder="1" applyAlignment="1" applyProtection="1">
      <alignment vertical="center"/>
    </xf>
    <xf numFmtId="37" fontId="46" fillId="0" borderId="93" xfId="166" applyNumberFormat="1" applyFont="1" applyFill="1" applyBorder="1" applyAlignment="1" applyProtection="1">
      <alignment vertical="center"/>
    </xf>
    <xf numFmtId="37" fontId="49" fillId="27" borderId="15" xfId="166" applyNumberFormat="1" applyFont="1" applyFill="1" applyBorder="1" applyAlignment="1" applyProtection="1">
      <alignment vertical="center"/>
    </xf>
    <xf numFmtId="37" fontId="49" fillId="27" borderId="93" xfId="166" applyNumberFormat="1" applyFont="1" applyFill="1" applyBorder="1" applyAlignment="1" applyProtection="1">
      <alignment vertical="center"/>
      <protection locked="0"/>
    </xf>
    <xf numFmtId="37" fontId="46" fillId="0" borderId="79" xfId="166" applyNumberFormat="1" applyFont="1" applyBorder="1" applyAlignment="1" applyProtection="1">
      <alignment vertical="center"/>
      <protection locked="0"/>
    </xf>
    <xf numFmtId="0" fontId="46" fillId="0" borderId="15" xfId="166" applyFont="1" applyBorder="1" applyAlignment="1">
      <alignment horizontal="center" vertical="center" wrapText="1"/>
    </xf>
    <xf numFmtId="0" fontId="46" fillId="0" borderId="82" xfId="166" applyFont="1" applyBorder="1" applyAlignment="1">
      <alignment horizontal="center" vertical="center"/>
    </xf>
    <xf numFmtId="0" fontId="46" fillId="0" borderId="89" xfId="166" applyFont="1" applyBorder="1" applyAlignment="1">
      <alignment horizontal="center" vertical="center"/>
    </xf>
    <xf numFmtId="37" fontId="57" fillId="27" borderId="33" xfId="166" applyNumberFormat="1" applyFont="1" applyFill="1" applyBorder="1" applyAlignment="1" applyProtection="1">
      <alignment horizontal="right" vertical="center"/>
    </xf>
    <xf numFmtId="37" fontId="57" fillId="27" borderId="33" xfId="165" applyNumberFormat="1" applyFont="1" applyFill="1" applyBorder="1" applyAlignment="1" applyProtection="1">
      <alignment vertical="center"/>
    </xf>
    <xf numFmtId="38" fontId="57" fillId="27" borderId="33" xfId="166" applyNumberFormat="1" applyFont="1" applyFill="1" applyBorder="1" applyAlignment="1">
      <alignment horizontal="right" vertical="center"/>
    </xf>
    <xf numFmtId="38" fontId="58" fillId="0" borderId="35" xfId="209" applyFont="1" applyBorder="1" applyAlignment="1">
      <alignment vertical="center"/>
    </xf>
    <xf numFmtId="38" fontId="58" fillId="0" borderId="78" xfId="166" applyNumberFormat="1" applyFont="1" applyBorder="1" applyAlignment="1">
      <alignment vertical="center"/>
    </xf>
    <xf numFmtId="38" fontId="58" fillId="0" borderId="36" xfId="166" applyNumberFormat="1" applyFont="1" applyBorder="1" applyAlignment="1">
      <alignment vertical="center"/>
    </xf>
    <xf numFmtId="38" fontId="58" fillId="0" borderId="89" xfId="166" applyNumberFormat="1" applyFont="1" applyBorder="1" applyAlignment="1">
      <alignment vertical="center"/>
    </xf>
    <xf numFmtId="37" fontId="57" fillId="27" borderId="93" xfId="166" applyNumberFormat="1" applyFont="1" applyFill="1" applyBorder="1" applyAlignment="1" applyProtection="1">
      <alignment vertical="center"/>
    </xf>
    <xf numFmtId="38" fontId="58" fillId="0" borderId="63" xfId="166" applyNumberFormat="1" applyFont="1" applyBorder="1" applyAlignment="1">
      <alignment vertical="center"/>
    </xf>
    <xf numFmtId="37" fontId="57" fillId="27" borderId="35" xfId="166" applyNumberFormat="1" applyFont="1" applyFill="1" applyBorder="1" applyAlignment="1" applyProtection="1">
      <alignment vertical="center"/>
    </xf>
    <xf numFmtId="38" fontId="57" fillId="27" borderId="35" xfId="166" applyNumberFormat="1" applyFont="1" applyFill="1" applyBorder="1" applyAlignment="1">
      <alignment vertical="center"/>
    </xf>
    <xf numFmtId="38" fontId="58" fillId="0" borderId="81" xfId="166" applyNumberFormat="1" applyFont="1" applyBorder="1" applyAlignment="1">
      <alignment vertical="center"/>
    </xf>
    <xf numFmtId="38" fontId="58" fillId="0" borderId="61" xfId="166" applyNumberFormat="1" applyFont="1" applyBorder="1" applyAlignment="1">
      <alignment vertical="center"/>
    </xf>
    <xf numFmtId="38" fontId="49" fillId="27" borderId="35" xfId="166" applyNumberFormat="1" applyFont="1" applyFill="1" applyBorder="1" applyAlignment="1">
      <alignment vertical="center"/>
    </xf>
    <xf numFmtId="38" fontId="46" fillId="0" borderId="61" xfId="166" applyNumberFormat="1" applyFont="1" applyBorder="1" applyAlignment="1">
      <alignment vertical="center"/>
    </xf>
    <xf numFmtId="0" fontId="46" fillId="0" borderId="18" xfId="166" applyFont="1" applyBorder="1" applyAlignment="1">
      <alignment horizontal="center" vertical="center"/>
    </xf>
    <xf numFmtId="0" fontId="46" fillId="0" borderId="150" xfId="166" applyFont="1" applyBorder="1" applyAlignment="1">
      <alignment horizontal="center" vertical="center"/>
    </xf>
    <xf numFmtId="0" fontId="46" fillId="0" borderId="57" xfId="166" applyFont="1" applyBorder="1" applyAlignment="1">
      <alignment horizontal="center" vertical="center"/>
    </xf>
    <xf numFmtId="0" fontId="46" fillId="0" borderId="70" xfId="166" applyFont="1" applyBorder="1" applyAlignment="1">
      <alignment horizontal="center" vertical="center" wrapText="1"/>
    </xf>
    <xf numFmtId="176" fontId="57" fillId="27" borderId="52" xfId="210" applyNumberFormat="1" applyFont="1" applyFill="1" applyBorder="1" applyAlignment="1" applyProtection="1">
      <alignment horizontal="right" vertical="center"/>
    </xf>
    <xf numFmtId="176" fontId="58" fillId="0" borderId="56" xfId="0" applyNumberFormat="1" applyFont="1" applyBorder="1" applyAlignment="1">
      <alignment vertical="center"/>
    </xf>
    <xf numFmtId="176" fontId="49" fillId="27" borderId="52" xfId="210" applyNumberFormat="1" applyFont="1" applyFill="1" applyBorder="1" applyAlignment="1" applyProtection="1">
      <alignment horizontal="right" vertical="center"/>
    </xf>
    <xf numFmtId="176" fontId="46" fillId="0" borderId="51" xfId="210" applyNumberFormat="1" applyFont="1" applyFill="1" applyBorder="1" applyAlignment="1">
      <alignment vertical="center"/>
    </xf>
    <xf numFmtId="0" fontId="46" fillId="0" borderId="18" xfId="166" applyFont="1" applyBorder="1" applyAlignment="1">
      <alignment vertical="center"/>
    </xf>
    <xf numFmtId="0" fontId="46" fillId="0" borderId="35" xfId="166" applyFont="1" applyBorder="1" applyAlignment="1">
      <alignment horizontal="center" vertical="center"/>
    </xf>
    <xf numFmtId="0" fontId="46" fillId="0" borderId="78" xfId="166" applyFont="1" applyBorder="1" applyAlignment="1">
      <alignment horizontal="center" vertical="center"/>
    </xf>
    <xf numFmtId="38" fontId="57" fillId="27" borderId="93" xfId="166" applyNumberFormat="1" applyFont="1" applyFill="1" applyBorder="1" applyAlignment="1">
      <alignment horizontal="right" vertical="center"/>
    </xf>
    <xf numFmtId="38" fontId="57" fillId="27" borderId="33" xfId="166" applyNumberFormat="1" applyFont="1" applyFill="1" applyBorder="1" applyAlignment="1">
      <alignment vertical="center"/>
    </xf>
    <xf numFmtId="38" fontId="57" fillId="27" borderId="93" xfId="166" applyNumberFormat="1" applyFont="1" applyFill="1" applyBorder="1" applyAlignment="1">
      <alignment vertical="center"/>
    </xf>
    <xf numFmtId="38" fontId="58" fillId="0" borderId="31" xfId="209" applyFont="1" applyFill="1" applyBorder="1" applyAlignment="1">
      <alignment vertical="center"/>
    </xf>
    <xf numFmtId="38" fontId="58" fillId="0" borderId="33" xfId="209" applyFont="1" applyFill="1" applyBorder="1" applyAlignment="1">
      <alignment vertical="center"/>
    </xf>
    <xf numFmtId="38" fontId="57" fillId="27" borderId="81" xfId="166" applyNumberFormat="1" applyFont="1" applyFill="1" applyBorder="1" applyAlignment="1">
      <alignment vertical="center"/>
    </xf>
    <xf numFmtId="0" fontId="46" fillId="0" borderId="40" xfId="166" applyFont="1" applyBorder="1" applyAlignment="1">
      <alignment horizontal="center" vertical="center"/>
    </xf>
    <xf numFmtId="0" fontId="46" fillId="0" borderId="43" xfId="166" applyFont="1" applyBorder="1" applyAlignment="1">
      <alignment horizontal="center" vertical="center"/>
    </xf>
    <xf numFmtId="0" fontId="46" fillId="0" borderId="75" xfId="166" applyFont="1" applyBorder="1" applyAlignment="1">
      <alignment horizontal="center" vertical="center"/>
    </xf>
    <xf numFmtId="38" fontId="57" fillId="27" borderId="45" xfId="166" applyNumberFormat="1" applyFont="1" applyFill="1" applyBorder="1" applyAlignment="1">
      <alignment horizontal="right" vertical="center"/>
    </xf>
    <xf numFmtId="38" fontId="57" fillId="27" borderId="34" xfId="166" applyNumberFormat="1" applyFont="1" applyFill="1" applyBorder="1" applyAlignment="1">
      <alignment vertical="center"/>
    </xf>
    <xf numFmtId="38" fontId="58" fillId="0" borderId="40" xfId="209" applyFont="1" applyFill="1" applyBorder="1" applyAlignment="1">
      <alignment vertical="center"/>
    </xf>
    <xf numFmtId="38" fontId="58" fillId="0" borderId="41" xfId="209" applyFont="1" applyBorder="1" applyAlignment="1">
      <alignment vertical="center"/>
    </xf>
    <xf numFmtId="38" fontId="58" fillId="0" borderId="42" xfId="209" applyFont="1" applyFill="1" applyBorder="1" applyAlignment="1">
      <alignment vertical="center"/>
    </xf>
    <xf numFmtId="38" fontId="58" fillId="0" borderId="34" xfId="209" applyFont="1" applyFill="1" applyBorder="1" applyAlignment="1">
      <alignment vertical="center"/>
    </xf>
    <xf numFmtId="38" fontId="57" fillId="27" borderId="83" xfId="166" applyNumberFormat="1" applyFont="1" applyFill="1" applyBorder="1" applyAlignment="1">
      <alignment vertical="center"/>
    </xf>
    <xf numFmtId="38" fontId="58" fillId="0" borderId="43" xfId="209" applyFont="1" applyFill="1" applyBorder="1" applyAlignment="1">
      <alignment vertical="center"/>
    </xf>
    <xf numFmtId="38" fontId="46" fillId="0" borderId="40" xfId="209" applyFont="1" applyFill="1" applyBorder="1" applyAlignment="1">
      <alignment vertical="center"/>
    </xf>
    <xf numFmtId="38" fontId="46" fillId="0" borderId="42" xfId="209" applyFont="1" applyFill="1" applyBorder="1" applyAlignment="1">
      <alignment vertical="center"/>
    </xf>
    <xf numFmtId="0" fontId="46" fillId="0" borderId="75" xfId="166" applyFont="1" applyBorder="1" applyAlignment="1">
      <alignment horizontal="center" vertical="center" wrapText="1"/>
    </xf>
    <xf numFmtId="38" fontId="58" fillId="0" borderId="83" xfId="166" applyNumberFormat="1" applyFont="1" applyBorder="1" applyAlignment="1">
      <alignment vertical="center"/>
    </xf>
    <xf numFmtId="38" fontId="58" fillId="0" borderId="46" xfId="166" applyNumberFormat="1" applyFont="1" applyBorder="1" applyAlignment="1">
      <alignment vertical="center"/>
    </xf>
    <xf numFmtId="38" fontId="58" fillId="0" borderId="80" xfId="166" applyNumberFormat="1" applyFont="1" applyBorder="1" applyAlignment="1">
      <alignment vertical="center"/>
    </xf>
    <xf numFmtId="38" fontId="57" fillId="27" borderId="40" xfId="166" applyNumberFormat="1" applyFont="1" applyFill="1" applyBorder="1" applyAlignment="1">
      <alignment vertical="center"/>
    </xf>
    <xf numFmtId="37" fontId="49" fillId="27" borderId="40" xfId="166" applyNumberFormat="1" applyFont="1" applyFill="1" applyBorder="1" applyAlignment="1" applyProtection="1">
      <alignment vertical="center"/>
    </xf>
    <xf numFmtId="0" fontId="46" fillId="0" borderId="59" xfId="166" applyFont="1" applyBorder="1" applyAlignment="1">
      <alignment horizontal="center" vertical="center"/>
    </xf>
    <xf numFmtId="0" fontId="46" fillId="0" borderId="66" xfId="166" applyFont="1" applyBorder="1" applyAlignment="1">
      <alignment horizontal="center" vertical="center"/>
    </xf>
    <xf numFmtId="0" fontId="46" fillId="0" borderId="151" xfId="166" applyFont="1" applyBorder="1" applyAlignment="1">
      <alignment horizontal="center" vertical="center" wrapText="1"/>
    </xf>
    <xf numFmtId="176" fontId="57" fillId="27" borderId="45" xfId="210" applyNumberFormat="1" applyFont="1" applyFill="1" applyBorder="1" applyAlignment="1">
      <alignment horizontal="right" vertical="center"/>
    </xf>
    <xf numFmtId="176" fontId="58" fillId="0" borderId="59" xfId="210" applyNumberFormat="1" applyFont="1" applyBorder="1" applyAlignment="1">
      <alignment vertical="center"/>
    </xf>
    <xf numFmtId="176" fontId="58" fillId="0" borderId="51" xfId="210" applyNumberFormat="1" applyFont="1" applyFill="1" applyBorder="1" applyAlignment="1">
      <alignment vertical="center"/>
    </xf>
    <xf numFmtId="176" fontId="58" fillId="0" borderId="62" xfId="210" applyNumberFormat="1" applyFont="1" applyBorder="1" applyAlignment="1">
      <alignment vertical="center"/>
    </xf>
    <xf numFmtId="176" fontId="49" fillId="27" borderId="45" xfId="210" applyNumberFormat="1" applyFont="1" applyFill="1" applyBorder="1" applyAlignment="1">
      <alignment horizontal="right" vertical="center"/>
    </xf>
    <xf numFmtId="176" fontId="46" fillId="0" borderId="59" xfId="210" applyNumberFormat="1" applyFont="1" applyBorder="1" applyAlignment="1">
      <alignment vertical="center"/>
    </xf>
    <xf numFmtId="0" fontId="46" fillId="0" borderId="21" xfId="166" applyFont="1" applyBorder="1" applyAlignment="1">
      <alignment vertical="center"/>
    </xf>
    <xf numFmtId="0" fontId="46" fillId="0" borderId="53" xfId="166" applyFont="1" applyBorder="1" applyAlignment="1">
      <alignment horizontal="center" vertical="center"/>
    </xf>
    <xf numFmtId="176" fontId="57" fillId="27" borderId="52" xfId="210" applyNumberFormat="1" applyFont="1" applyFill="1" applyBorder="1" applyAlignment="1">
      <alignment horizontal="right" vertical="center"/>
    </xf>
    <xf numFmtId="176" fontId="58" fillId="0" borderId="71" xfId="0" applyNumberFormat="1" applyFont="1" applyBorder="1" applyAlignment="1">
      <alignment vertical="center"/>
    </xf>
    <xf numFmtId="176" fontId="58" fillId="0" borderId="57" xfId="0" applyNumberFormat="1" applyFont="1" applyBorder="1" applyAlignment="1">
      <alignment vertical="center"/>
    </xf>
    <xf numFmtId="176" fontId="58" fillId="0" borderId="53" xfId="0" applyNumberFormat="1" applyFont="1" applyBorder="1" applyAlignment="1">
      <alignment vertical="center"/>
    </xf>
    <xf numFmtId="176" fontId="58" fillId="0" borderId="60" xfId="210" applyNumberFormat="1" applyFont="1" applyFill="1" applyBorder="1" applyAlignment="1">
      <alignment vertical="center"/>
    </xf>
    <xf numFmtId="176" fontId="49" fillId="27" borderId="52" xfId="210" applyNumberFormat="1" applyFont="1" applyFill="1" applyBorder="1" applyAlignment="1">
      <alignment horizontal="right" vertical="center"/>
    </xf>
    <xf numFmtId="37" fontId="48" fillId="0" borderId="0" xfId="166" applyNumberFormat="1" applyFont="1" applyAlignment="1" applyProtection="1">
      <alignment horizontal="center" vertical="center"/>
      <protection locked="0"/>
    </xf>
    <xf numFmtId="37" fontId="49" fillId="27" borderId="29" xfId="164" applyNumberFormat="1" applyFont="1" applyFill="1" applyBorder="1" applyAlignment="1" applyProtection="1">
      <alignment horizontal="center" vertical="center"/>
    </xf>
    <xf numFmtId="37" fontId="46" fillId="0" borderId="82" xfId="166" applyNumberFormat="1" applyFont="1" applyBorder="1" applyAlignment="1" applyProtection="1">
      <alignment vertical="center"/>
      <protection locked="0"/>
    </xf>
    <xf numFmtId="37" fontId="57" fillId="27" borderId="17" xfId="166" applyNumberFormat="1" applyFont="1" applyFill="1" applyBorder="1" applyAlignment="1" applyProtection="1">
      <alignment horizontal="right" vertical="center"/>
    </xf>
    <xf numFmtId="38" fontId="46" fillId="0" borderId="36" xfId="166" applyNumberFormat="1" applyFont="1" applyBorder="1" applyAlignment="1">
      <alignment vertical="center"/>
    </xf>
    <xf numFmtId="38" fontId="46" fillId="0" borderId="63" xfId="166" applyNumberFormat="1" applyFont="1" applyBorder="1" applyAlignment="1">
      <alignment vertical="center"/>
    </xf>
    <xf numFmtId="38" fontId="49" fillId="27" borderId="33" xfId="166" applyNumberFormat="1" applyFont="1" applyFill="1" applyBorder="1" applyAlignment="1">
      <alignment vertical="center"/>
    </xf>
    <xf numFmtId="38" fontId="46" fillId="0" borderId="78" xfId="166" applyNumberFormat="1" applyFont="1" applyBorder="1" applyAlignment="1">
      <alignment vertical="center"/>
    </xf>
    <xf numFmtId="38" fontId="46" fillId="0" borderId="89" xfId="166" applyNumberFormat="1" applyFont="1" applyBorder="1" applyAlignment="1">
      <alignment vertical="center"/>
    </xf>
    <xf numFmtId="37" fontId="49" fillId="27" borderId="35" xfId="166" applyNumberFormat="1" applyFont="1" applyFill="1" applyBorder="1" applyAlignment="1" applyProtection="1">
      <alignment vertical="center"/>
    </xf>
    <xf numFmtId="176" fontId="46" fillId="0" borderId="60" xfId="210" applyNumberFormat="1" applyFont="1" applyFill="1" applyBorder="1" applyAlignment="1">
      <alignment vertical="center"/>
    </xf>
    <xf numFmtId="37" fontId="46" fillId="0" borderId="39" xfId="166" applyNumberFormat="1" applyFont="1" applyFill="1" applyBorder="1" applyAlignment="1" applyProtection="1">
      <alignment vertical="center"/>
    </xf>
    <xf numFmtId="37" fontId="46" fillId="0" borderId="63" xfId="166" applyNumberFormat="1" applyFont="1" applyBorder="1" applyAlignment="1" applyProtection="1">
      <alignment vertical="center"/>
      <protection locked="0"/>
    </xf>
    <xf numFmtId="37" fontId="58" fillId="0" borderId="35" xfId="164" applyNumberFormat="1" applyFont="1" applyBorder="1" applyAlignment="1" applyProtection="1">
      <alignment vertical="center"/>
    </xf>
    <xf numFmtId="37" fontId="58" fillId="0" borderId="36" xfId="164" applyNumberFormat="1" applyFont="1" applyBorder="1" applyAlignment="1" applyProtection="1">
      <alignment vertical="center"/>
    </xf>
    <xf numFmtId="37" fontId="57" fillId="27" borderId="34" xfId="166" applyNumberFormat="1" applyFont="1" applyFill="1" applyBorder="1" applyAlignment="1" applyProtection="1">
      <alignment horizontal="right" vertical="center"/>
    </xf>
    <xf numFmtId="38" fontId="49" fillId="27" borderId="34" xfId="166" applyNumberFormat="1" applyFont="1" applyFill="1" applyBorder="1" applyAlignment="1">
      <alignment vertical="center"/>
    </xf>
    <xf numFmtId="37" fontId="46" fillId="0" borderId="80" xfId="166" applyNumberFormat="1" applyFont="1" applyBorder="1" applyAlignment="1" applyProtection="1">
      <alignment vertical="center"/>
      <protection locked="0"/>
    </xf>
    <xf numFmtId="37" fontId="58" fillId="0" borderId="40" xfId="164" applyNumberFormat="1" applyFont="1" applyBorder="1" applyAlignment="1" applyProtection="1">
      <alignment vertical="center"/>
    </xf>
    <xf numFmtId="37" fontId="58" fillId="0" borderId="41" xfId="164" applyNumberFormat="1" applyFont="1" applyBorder="1" applyAlignment="1" applyProtection="1">
      <alignment vertical="center"/>
    </xf>
    <xf numFmtId="37" fontId="57" fillId="27" borderId="19" xfId="166" applyNumberFormat="1" applyFont="1" applyFill="1" applyBorder="1" applyAlignment="1" applyProtection="1">
      <alignment horizontal="right" vertical="center"/>
    </xf>
    <xf numFmtId="38" fontId="46" fillId="0" borderId="31" xfId="209" applyFont="1" applyFill="1" applyBorder="1" applyAlignment="1">
      <alignment vertical="center"/>
    </xf>
    <xf numFmtId="38" fontId="46" fillId="0" borderId="88" xfId="166" applyNumberFormat="1" applyFont="1" applyBorder="1" applyAlignment="1">
      <alignment vertical="center"/>
    </xf>
    <xf numFmtId="38" fontId="46" fillId="0" borderId="38" xfId="166" applyNumberFormat="1" applyFont="1" applyBorder="1" applyAlignment="1">
      <alignment vertical="center"/>
    </xf>
    <xf numFmtId="38" fontId="46" fillId="0" borderId="32" xfId="166" applyNumberFormat="1" applyFont="1" applyBorder="1" applyAlignment="1">
      <alignment vertical="center"/>
    </xf>
    <xf numFmtId="38" fontId="49" fillId="27" borderId="40" xfId="166" applyNumberFormat="1" applyFont="1" applyFill="1" applyBorder="1" applyAlignment="1">
      <alignment vertical="center"/>
    </xf>
    <xf numFmtId="38" fontId="46" fillId="0" borderId="30" xfId="166" applyNumberFormat="1" applyFont="1" applyBorder="1" applyAlignment="1">
      <alignment vertical="center"/>
    </xf>
    <xf numFmtId="38" fontId="58" fillId="0" borderId="30" xfId="166" applyNumberFormat="1" applyFont="1" applyBorder="1" applyAlignment="1">
      <alignment vertical="center"/>
    </xf>
    <xf numFmtId="176" fontId="46" fillId="0" borderId="66" xfId="210" applyNumberFormat="1" applyFont="1" applyBorder="1" applyAlignment="1">
      <alignment vertical="center"/>
    </xf>
    <xf numFmtId="176" fontId="46" fillId="0" borderId="152" xfId="210" applyNumberFormat="1" applyFont="1" applyBorder="1" applyAlignment="1">
      <alignment vertical="center"/>
    </xf>
    <xf numFmtId="38" fontId="46" fillId="0" borderId="0" xfId="209" applyFont="1" applyBorder="1" applyAlignment="1" applyProtection="1">
      <alignment vertical="center"/>
    </xf>
    <xf numFmtId="0" fontId="46" fillId="0" borderId="39" xfId="166" applyFont="1" applyBorder="1" applyAlignment="1">
      <alignment horizontal="center" vertical="center" wrapText="1"/>
    </xf>
    <xf numFmtId="38" fontId="49" fillId="27" borderId="33" xfId="166" applyNumberFormat="1" applyFont="1" applyFill="1" applyBorder="1" applyAlignment="1">
      <alignment horizontal="right" vertical="center"/>
    </xf>
    <xf numFmtId="38" fontId="46" fillId="0" borderId="81" xfId="166" applyNumberFormat="1" applyFont="1" applyBorder="1" applyAlignment="1">
      <alignment vertical="center"/>
    </xf>
    <xf numFmtId="0" fontId="46" fillId="0" borderId="43" xfId="166" applyFont="1" applyBorder="1" applyAlignment="1">
      <alignment horizontal="center" vertical="center" wrapText="1"/>
    </xf>
    <xf numFmtId="37" fontId="57" fillId="27" borderId="52" xfId="166" applyNumberFormat="1" applyFont="1" applyFill="1" applyBorder="1" applyAlignment="1" applyProtection="1">
      <alignment horizontal="right" vertical="center"/>
    </xf>
    <xf numFmtId="37" fontId="57" fillId="27" borderId="52" xfId="164" applyNumberFormat="1" applyFont="1" applyFill="1" applyBorder="1" applyAlignment="1" applyProtection="1">
      <alignment vertical="center"/>
    </xf>
    <xf numFmtId="38" fontId="49" fillId="27" borderId="52" xfId="209" applyFont="1" applyFill="1" applyBorder="1" applyAlignment="1">
      <alignment horizontal="right" vertical="center"/>
    </xf>
    <xf numFmtId="38" fontId="46" fillId="0" borderId="56" xfId="209" applyFont="1" applyBorder="1" applyAlignment="1">
      <alignment vertical="center"/>
    </xf>
    <xf numFmtId="38" fontId="58" fillId="0" borderId="51" xfId="209" applyFont="1" applyBorder="1" applyAlignment="1">
      <alignment vertical="center"/>
    </xf>
    <xf numFmtId="38" fontId="46" fillId="0" borderId="53" xfId="209" applyFont="1" applyBorder="1" applyAlignment="1">
      <alignment vertical="center"/>
    </xf>
    <xf numFmtId="38" fontId="46" fillId="0" borderId="59" xfId="209" applyFont="1" applyBorder="1" applyAlignment="1">
      <alignment vertical="center"/>
    </xf>
    <xf numFmtId="38" fontId="46" fillId="0" borderId="51" xfId="209" applyFont="1" applyBorder="1" applyAlignment="1">
      <alignment vertical="center"/>
    </xf>
    <xf numFmtId="37" fontId="46" fillId="0" borderId="64" xfId="166" applyNumberFormat="1" applyFont="1" applyBorder="1" applyAlignment="1" applyProtection="1">
      <alignment vertical="center"/>
    </xf>
    <xf numFmtId="37" fontId="58" fillId="0" borderId="94" xfId="166" applyNumberFormat="1" applyFont="1" applyBorder="1" applyAlignment="1" applyProtection="1">
      <alignment vertical="center"/>
    </xf>
    <xf numFmtId="38" fontId="49" fillId="27" borderId="81" xfId="166" applyNumberFormat="1" applyFont="1" applyFill="1" applyBorder="1" applyAlignment="1">
      <alignment vertical="center"/>
    </xf>
    <xf numFmtId="37" fontId="58" fillId="0" borderId="42" xfId="164" applyNumberFormat="1" applyFont="1" applyBorder="1" applyAlignment="1" applyProtection="1">
      <alignment vertical="center"/>
    </xf>
    <xf numFmtId="38" fontId="49" fillId="27" borderId="83" xfId="166" applyNumberFormat="1" applyFont="1" applyFill="1" applyBorder="1" applyAlignment="1">
      <alignment vertical="center"/>
    </xf>
    <xf numFmtId="38" fontId="46" fillId="0" borderId="83" xfId="166" applyNumberFormat="1" applyFont="1" applyBorder="1" applyAlignment="1">
      <alignment vertical="center"/>
    </xf>
    <xf numFmtId="38" fontId="46" fillId="0" borderId="46" xfId="166" applyNumberFormat="1" applyFont="1" applyBorder="1" applyAlignment="1">
      <alignment vertical="center"/>
    </xf>
    <xf numFmtId="38" fontId="46" fillId="0" borderId="43" xfId="209" applyFont="1" applyFill="1" applyBorder="1" applyAlignment="1">
      <alignment vertical="center"/>
    </xf>
    <xf numFmtId="38" fontId="46" fillId="0" borderId="80" xfId="166" applyNumberFormat="1" applyFont="1" applyBorder="1" applyAlignment="1">
      <alignment vertical="center"/>
    </xf>
    <xf numFmtId="0" fontId="46" fillId="0" borderId="49" xfId="166" applyFont="1" applyBorder="1" applyAlignment="1">
      <alignment horizontal="center" vertical="center"/>
    </xf>
    <xf numFmtId="0" fontId="46" fillId="0" borderId="68" xfId="166" applyFont="1" applyBorder="1" applyAlignment="1">
      <alignment horizontal="center" vertical="center" wrapText="1"/>
    </xf>
    <xf numFmtId="38" fontId="57" fillId="27" borderId="45" xfId="166" applyNumberFormat="1" applyFont="1" applyFill="1" applyBorder="1" applyAlignment="1">
      <alignment vertical="center"/>
    </xf>
    <xf numFmtId="38" fontId="49" fillId="27" borderId="45" xfId="166" applyNumberFormat="1" applyFont="1" applyFill="1" applyBorder="1" applyAlignment="1">
      <alignment vertical="center"/>
    </xf>
    <xf numFmtId="38" fontId="46" fillId="0" borderId="62" xfId="209" applyFont="1" applyBorder="1" applyAlignment="1">
      <alignment vertical="center"/>
    </xf>
    <xf numFmtId="38" fontId="46" fillId="0" borderId="68" xfId="209" applyFont="1" applyBorder="1" applyAlignment="1">
      <alignment vertical="center"/>
    </xf>
    <xf numFmtId="38" fontId="58" fillId="0" borderId="68" xfId="209" applyFont="1" applyBorder="1" applyAlignment="1">
      <alignment vertical="center"/>
    </xf>
    <xf numFmtId="38" fontId="46" fillId="0" borderId="49" xfId="209" applyFont="1" applyBorder="1" applyAlignment="1">
      <alignment vertical="center"/>
    </xf>
    <xf numFmtId="38" fontId="49" fillId="27" borderId="49" xfId="166" applyNumberFormat="1" applyFont="1" applyFill="1" applyBorder="1" applyAlignment="1">
      <alignment vertical="center"/>
    </xf>
    <xf numFmtId="38" fontId="46" fillId="0" borderId="50" xfId="209" applyFont="1" applyBorder="1" applyAlignment="1">
      <alignment vertical="center"/>
    </xf>
    <xf numFmtId="38" fontId="46" fillId="0" borderId="152" xfId="209" applyFont="1" applyBorder="1" applyAlignment="1">
      <alignment vertical="center"/>
    </xf>
    <xf numFmtId="38" fontId="46" fillId="0" borderId="66" xfId="209" applyFont="1" applyBorder="1" applyAlignment="1">
      <alignment vertical="center"/>
    </xf>
    <xf numFmtId="38" fontId="46" fillId="0" borderId="44" xfId="209" applyFont="1" applyBorder="1" applyAlignment="1">
      <alignment vertical="center"/>
    </xf>
    <xf numFmtId="37" fontId="49" fillId="27" borderId="49" xfId="166" applyNumberFormat="1" applyFont="1" applyFill="1" applyBorder="1" applyAlignment="1" applyProtection="1">
      <alignment vertical="center"/>
    </xf>
    <xf numFmtId="0" fontId="46" fillId="0" borderId="57" xfId="166" applyFont="1" applyBorder="1" applyAlignment="1">
      <alignment horizontal="center" vertical="center" wrapText="1"/>
    </xf>
    <xf numFmtId="38" fontId="57" fillId="27" borderId="52" xfId="209" applyFont="1" applyFill="1" applyBorder="1" applyAlignment="1">
      <alignment horizontal="right" vertical="center"/>
    </xf>
    <xf numFmtId="38" fontId="57" fillId="27" borderId="52" xfId="166" applyNumberFormat="1" applyFont="1" applyFill="1" applyBorder="1" applyAlignment="1">
      <alignment vertical="center"/>
    </xf>
    <xf numFmtId="38" fontId="49" fillId="27" borderId="52" xfId="166" applyNumberFormat="1" applyFont="1" applyFill="1" applyBorder="1" applyAlignment="1">
      <alignment vertical="center"/>
    </xf>
    <xf numFmtId="38" fontId="46" fillId="0" borderId="71" xfId="209" applyFont="1" applyBorder="1" applyAlignment="1">
      <alignment vertical="center"/>
    </xf>
    <xf numFmtId="38" fontId="46" fillId="0" borderId="57" xfId="209" applyFont="1" applyBorder="1" applyAlignment="1">
      <alignment vertical="center"/>
    </xf>
    <xf numFmtId="38" fontId="49" fillId="27" borderId="59" xfId="166" applyNumberFormat="1" applyFont="1" applyFill="1" applyBorder="1" applyAlignment="1">
      <alignment vertical="center"/>
    </xf>
    <xf numFmtId="38" fontId="46" fillId="0" borderId="60" xfId="209" applyFont="1" applyBorder="1" applyAlignment="1">
      <alignment vertical="center"/>
    </xf>
    <xf numFmtId="37" fontId="49" fillId="27" borderId="59" xfId="166" applyNumberFormat="1" applyFont="1" applyFill="1" applyBorder="1" applyAlignment="1" applyProtection="1">
      <alignment vertical="center"/>
    </xf>
    <xf numFmtId="0" fontId="46" fillId="0" borderId="82" xfId="166" applyFont="1" applyBorder="1" applyAlignment="1">
      <alignment horizontal="center" vertical="center" wrapText="1"/>
    </xf>
    <xf numFmtId="0" fontId="46" fillId="0" borderId="18" xfId="166" applyFont="1" applyBorder="1" applyAlignment="1">
      <alignment horizontal="center" vertical="center" wrapText="1"/>
    </xf>
    <xf numFmtId="0" fontId="46" fillId="0" borderId="150" xfId="166" applyFont="1" applyBorder="1" applyAlignment="1">
      <alignment horizontal="center" vertical="center" wrapText="1"/>
    </xf>
    <xf numFmtId="37" fontId="57" fillId="27" borderId="34" xfId="164" applyNumberFormat="1" applyFont="1" applyFill="1" applyBorder="1" applyAlignment="1" applyProtection="1">
      <alignment vertical="center"/>
    </xf>
    <xf numFmtId="0" fontId="46" fillId="0" borderId="53" xfId="166" applyFont="1" applyBorder="1" applyAlignment="1">
      <alignment horizontal="center" vertical="center" wrapText="1"/>
    </xf>
    <xf numFmtId="0" fontId="46" fillId="0" borderId="79" xfId="166" applyFont="1" applyBorder="1" applyAlignment="1">
      <alignment horizontal="center" vertical="center"/>
    </xf>
    <xf numFmtId="0" fontId="46" fillId="0" borderId="38" xfId="166" applyFont="1" applyBorder="1" applyAlignment="1">
      <alignment horizontal="center" vertical="center"/>
    </xf>
    <xf numFmtId="0" fontId="46" fillId="0" borderId="74" xfId="166" applyFont="1" applyBorder="1" applyAlignment="1">
      <alignment horizontal="center" vertical="center" wrapText="1"/>
    </xf>
    <xf numFmtId="0" fontId="46" fillId="0" borderId="67" xfId="166" applyFont="1" applyBorder="1" applyAlignment="1">
      <alignment horizontal="center" vertical="center"/>
    </xf>
    <xf numFmtId="0" fontId="46" fillId="0" borderId="54" xfId="166" applyFont="1" applyBorder="1" applyAlignment="1">
      <alignment horizontal="center" vertical="center"/>
    </xf>
    <xf numFmtId="176" fontId="57" fillId="27" borderId="45" xfId="210" applyNumberFormat="1" applyFont="1" applyFill="1" applyBorder="1" applyAlignment="1" applyProtection="1">
      <alignment horizontal="right" vertical="center"/>
    </xf>
    <xf numFmtId="176" fontId="49" fillId="27" borderId="45" xfId="210" applyNumberFormat="1" applyFont="1" applyFill="1" applyBorder="1" applyAlignment="1" applyProtection="1">
      <alignment horizontal="right" vertical="center"/>
    </xf>
    <xf numFmtId="176" fontId="46" fillId="0" borderId="68" xfId="210" applyNumberFormat="1" applyFont="1" applyBorder="1" applyAlignment="1">
      <alignment vertical="center"/>
    </xf>
    <xf numFmtId="176" fontId="46" fillId="0" borderId="50" xfId="210" applyNumberFormat="1" applyFont="1" applyBorder="1" applyAlignment="1">
      <alignment vertical="center"/>
    </xf>
    <xf numFmtId="176" fontId="58" fillId="0" borderId="66" xfId="210" applyNumberFormat="1" applyFont="1" applyBorder="1" applyAlignment="1">
      <alignment vertical="center"/>
    </xf>
    <xf numFmtId="176" fontId="46" fillId="0" borderId="49" xfId="210" applyNumberFormat="1" applyFont="1" applyBorder="1" applyAlignment="1">
      <alignment vertical="center"/>
    </xf>
    <xf numFmtId="176" fontId="46" fillId="0" borderId="44" xfId="210" applyNumberFormat="1" applyFont="1" applyBorder="1" applyAlignment="1">
      <alignment vertical="center"/>
    </xf>
    <xf numFmtId="0" fontId="46" fillId="0" borderId="15" xfId="166" applyFont="1" applyBorder="1" applyAlignment="1">
      <alignment horizontal="center" vertical="center"/>
    </xf>
    <xf numFmtId="0" fontId="46" fillId="0" borderId="46" xfId="166" applyFont="1" applyBorder="1" applyAlignment="1">
      <alignment horizontal="center" vertical="center" wrapText="1"/>
    </xf>
    <xf numFmtId="0" fontId="46" fillId="0" borderId="21" xfId="166" applyFont="1" applyBorder="1" applyAlignment="1">
      <alignment horizontal="center" vertical="center"/>
    </xf>
    <xf numFmtId="176" fontId="46" fillId="0" borderId="22" xfId="210" applyNumberFormat="1" applyFont="1" applyBorder="1" applyAlignment="1">
      <alignment vertical="center"/>
    </xf>
    <xf numFmtId="176" fontId="46" fillId="0" borderId="91" xfId="210" applyNumberFormat="1" applyFont="1" applyBorder="1" applyAlignment="1">
      <alignment vertical="center"/>
    </xf>
    <xf numFmtId="176" fontId="46" fillId="0" borderId="55" xfId="210" applyNumberFormat="1" applyFont="1" applyBorder="1" applyAlignment="1">
      <alignment vertical="center"/>
    </xf>
    <xf numFmtId="176" fontId="46" fillId="0" borderId="90" xfId="210" applyNumberFormat="1" applyFont="1" applyBorder="1" applyAlignment="1">
      <alignment vertical="center"/>
    </xf>
    <xf numFmtId="176" fontId="58" fillId="0" borderId="22" xfId="210" applyNumberFormat="1" applyFont="1" applyBorder="1" applyAlignment="1">
      <alignment vertical="center"/>
    </xf>
    <xf numFmtId="176" fontId="49" fillId="27" borderId="58" xfId="210" applyNumberFormat="1" applyFont="1" applyFill="1" applyBorder="1" applyAlignment="1" applyProtection="1">
      <alignment horizontal="right" vertical="center"/>
    </xf>
    <xf numFmtId="176" fontId="46" fillId="0" borderId="54" xfId="210" applyNumberFormat="1" applyFont="1" applyBorder="1" applyAlignment="1">
      <alignment vertical="center"/>
    </xf>
    <xf numFmtId="176" fontId="46" fillId="0" borderId="95" xfId="210" applyNumberFormat="1" applyFont="1" applyBorder="1" applyAlignment="1">
      <alignment vertical="center"/>
    </xf>
    <xf numFmtId="37" fontId="57" fillId="27" borderId="37" xfId="166" applyNumberFormat="1" applyFont="1" applyFill="1" applyBorder="1" applyAlignment="1" applyProtection="1">
      <alignment horizontal="right" vertical="center"/>
    </xf>
    <xf numFmtId="37" fontId="57" fillId="27" borderId="37" xfId="164" applyNumberFormat="1" applyFont="1" applyFill="1" applyBorder="1" applyAlignment="1" applyProtection="1">
      <alignment vertical="center"/>
    </xf>
    <xf numFmtId="38" fontId="49" fillId="27" borderId="37" xfId="166" applyNumberFormat="1" applyFont="1" applyFill="1" applyBorder="1" applyAlignment="1">
      <alignment vertical="center"/>
    </xf>
    <xf numFmtId="176" fontId="58" fillId="0" borderId="50" xfId="210" applyNumberFormat="1" applyFont="1" applyBorder="1" applyAlignment="1">
      <alignment vertical="center"/>
    </xf>
    <xf numFmtId="176" fontId="58" fillId="0" borderId="152" xfId="210" applyNumberFormat="1" applyFont="1" applyBorder="1" applyAlignment="1">
      <alignment vertical="center"/>
    </xf>
    <xf numFmtId="176" fontId="58" fillId="0" borderId="44" xfId="210" applyNumberFormat="1" applyFont="1" applyBorder="1" applyAlignment="1">
      <alignment vertical="center"/>
    </xf>
    <xf numFmtId="176" fontId="58" fillId="0" borderId="49" xfId="210" applyNumberFormat="1" applyFont="1" applyBorder="1" applyAlignment="1">
      <alignment vertical="center"/>
    </xf>
    <xf numFmtId="38" fontId="58" fillId="0" borderId="15" xfId="209" applyFont="1" applyBorder="1" applyAlignment="1">
      <alignment vertical="center"/>
    </xf>
    <xf numFmtId="38" fontId="58" fillId="0" borderId="64" xfId="209" applyFont="1" applyBorder="1" applyAlignment="1">
      <alignment vertical="center"/>
    </xf>
    <xf numFmtId="38" fontId="58" fillId="0" borderId="94" xfId="209" applyFont="1" applyBorder="1" applyAlignment="1">
      <alignment vertical="center"/>
    </xf>
    <xf numFmtId="38" fontId="58" fillId="0" borderId="62" xfId="209" applyFont="1" applyBorder="1" applyAlignment="1">
      <alignment vertical="center"/>
    </xf>
    <xf numFmtId="38" fontId="58" fillId="0" borderId="44" xfId="209" applyFont="1" applyBorder="1" applyAlignment="1">
      <alignment vertical="center"/>
    </xf>
    <xf numFmtId="176" fontId="58" fillId="0" borderId="70" xfId="210" applyNumberFormat="1" applyFont="1" applyBorder="1" applyAlignment="1">
      <alignment vertical="center"/>
    </xf>
    <xf numFmtId="176" fontId="58" fillId="0" borderId="90" xfId="210" applyNumberFormat="1" applyFont="1" applyBorder="1" applyAlignment="1">
      <alignment vertical="center"/>
    </xf>
    <xf numFmtId="176" fontId="58" fillId="0" borderId="95" xfId="210" applyNumberFormat="1" applyFont="1" applyBorder="1" applyAlignment="1">
      <alignment vertical="center"/>
    </xf>
    <xf numFmtId="176" fontId="58" fillId="0" borderId="55" xfId="210" applyNumberFormat="1" applyFont="1" applyBorder="1" applyAlignment="1">
      <alignment vertical="center"/>
    </xf>
    <xf numFmtId="176" fontId="57" fillId="27" borderId="58" xfId="210" applyNumberFormat="1" applyFont="1" applyFill="1" applyBorder="1" applyAlignment="1" applyProtection="1">
      <alignment horizontal="right" vertical="center"/>
    </xf>
    <xf numFmtId="37" fontId="48" fillId="0" borderId="0" xfId="0" applyNumberFormat="1" applyFont="1" applyAlignment="1">
      <alignment horizontal="center" vertical="center"/>
    </xf>
    <xf numFmtId="0" fontId="46" fillId="28" borderId="102" xfId="0" applyFont="1" applyFill="1" applyBorder="1" applyAlignment="1">
      <alignment horizontal="center" vertical="center"/>
    </xf>
    <xf numFmtId="0" fontId="46" fillId="28" borderId="153" xfId="0" applyFont="1" applyFill="1" applyBorder="1" applyAlignment="1">
      <alignment horizontal="center" vertical="center"/>
    </xf>
    <xf numFmtId="0" fontId="46" fillId="0" borderId="15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9" fontId="46" fillId="0" borderId="29" xfId="0" applyNumberFormat="1" applyFont="1" applyBorder="1" applyAlignment="1">
      <alignment vertical="center"/>
    </xf>
    <xf numFmtId="179" fontId="46" fillId="0" borderId="105" xfId="0" applyNumberFormat="1" applyFont="1" applyBorder="1" applyAlignment="1">
      <alignment horizontal="center" vertical="center"/>
    </xf>
    <xf numFmtId="179" fontId="46" fillId="0" borderId="27" xfId="0" applyNumberFormat="1" applyFont="1" applyBorder="1" applyAlignment="1">
      <alignment horizontal="center" vertical="center"/>
    </xf>
    <xf numFmtId="179" fontId="46" fillId="0" borderId="20" xfId="0" applyNumberFormat="1" applyFont="1" applyBorder="1" applyAlignment="1">
      <alignment horizontal="center" vertical="center"/>
    </xf>
    <xf numFmtId="179" fontId="46" fillId="0" borderId="106" xfId="0" applyNumberFormat="1" applyFont="1" applyBorder="1" applyAlignment="1">
      <alignment horizontal="center" vertical="center"/>
    </xf>
    <xf numFmtId="179" fontId="46" fillId="0" borderId="0" xfId="0" applyNumberFormat="1" applyFont="1" applyBorder="1" applyAlignment="1">
      <alignment horizontal="center" vertical="center"/>
    </xf>
    <xf numFmtId="0" fontId="46" fillId="28" borderId="155" xfId="0" applyFont="1" applyFill="1" applyBorder="1" applyAlignment="1">
      <alignment horizontal="center" vertical="center"/>
    </xf>
    <xf numFmtId="179" fontId="58" fillId="0" borderId="29" xfId="0" applyNumberFormat="1" applyFont="1" applyBorder="1" applyAlignment="1">
      <alignment vertical="center"/>
    </xf>
    <xf numFmtId="179" fontId="58" fillId="0" borderId="106" xfId="0" applyNumberFormat="1" applyFont="1" applyBorder="1" applyAlignment="1">
      <alignment vertical="center"/>
    </xf>
    <xf numFmtId="0" fontId="46" fillId="28" borderId="109" xfId="0" applyFont="1" applyFill="1" applyBorder="1" applyAlignment="1">
      <alignment horizontal="center" vertical="center"/>
    </xf>
    <xf numFmtId="0" fontId="46" fillId="28" borderId="113" xfId="0" applyFont="1" applyFill="1" applyBorder="1" applyAlignment="1">
      <alignment horizontal="left" vertical="center" wrapText="1"/>
    </xf>
    <xf numFmtId="176" fontId="58" fillId="0" borderId="19" xfId="0" applyNumberFormat="1" applyFont="1" applyBorder="1" applyAlignment="1">
      <alignment vertical="center"/>
    </xf>
    <xf numFmtId="176" fontId="57" fillId="0" borderId="106" xfId="0" applyNumberFormat="1" applyFont="1" applyBorder="1" applyAlignment="1">
      <alignment horizontal="center" vertical="center"/>
    </xf>
    <xf numFmtId="0" fontId="46" fillId="28" borderId="107" xfId="0" applyFont="1" applyFill="1" applyBorder="1" applyAlignment="1">
      <alignment horizontal="center" vertical="center"/>
    </xf>
    <xf numFmtId="179" fontId="46" fillId="0" borderId="48" xfId="0" applyNumberFormat="1" applyFont="1" applyBorder="1" applyAlignment="1">
      <alignment vertical="center"/>
    </xf>
    <xf numFmtId="179" fontId="46" fillId="0" borderId="0" xfId="0" applyNumberFormat="1" applyFont="1" applyBorder="1" applyAlignment="1">
      <alignment horizontal="right" vertical="center"/>
    </xf>
    <xf numFmtId="176" fontId="46" fillId="0" borderId="29" xfId="0" applyNumberFormat="1" applyFont="1" applyBorder="1" applyAlignment="1">
      <alignment vertical="center"/>
    </xf>
    <xf numFmtId="176" fontId="49" fillId="0" borderId="106" xfId="0" applyNumberFormat="1" applyFont="1" applyBorder="1" applyAlignment="1">
      <alignment horizontal="center" vertical="center"/>
    </xf>
    <xf numFmtId="179" fontId="49" fillId="0" borderId="0" xfId="0" applyNumberFormat="1" applyFont="1" applyBorder="1" applyAlignment="1">
      <alignment horizontal="center" vertical="center"/>
    </xf>
    <xf numFmtId="10" fontId="46" fillId="0" borderId="0" xfId="0" applyNumberFormat="1" applyFont="1" applyAlignment="1">
      <alignment vertical="center"/>
    </xf>
    <xf numFmtId="0" fontId="51" fillId="28" borderId="118" xfId="0" applyFont="1" applyFill="1" applyBorder="1" applyAlignment="1">
      <alignment vertical="center" wrapText="1"/>
    </xf>
    <xf numFmtId="176" fontId="58" fillId="0" borderId="156" xfId="0" applyNumberFormat="1" applyFont="1" applyBorder="1" applyAlignment="1">
      <alignment vertical="center"/>
    </xf>
    <xf numFmtId="176" fontId="57" fillId="0" borderId="121" xfId="0" applyNumberFormat="1" applyFont="1" applyBorder="1" applyAlignment="1">
      <alignment horizontal="center" vertical="center"/>
    </xf>
    <xf numFmtId="176" fontId="46" fillId="0" borderId="156" xfId="0" applyNumberFormat="1" applyFont="1" applyBorder="1" applyAlignment="1">
      <alignment vertical="center"/>
    </xf>
    <xf numFmtId="176" fontId="49" fillId="0" borderId="121" xfId="0" applyNumberFormat="1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180" fontId="0" fillId="0" borderId="0" xfId="0" applyNumberFormat="1"/>
    <xf numFmtId="56" fontId="0" fillId="0" borderId="0" xfId="0" applyNumberFormat="1" applyAlignment="1">
      <alignment horizontal="right"/>
    </xf>
    <xf numFmtId="180" fontId="0" fillId="0" borderId="0" xfId="0" applyNumberFormat="1" applyAlignment="1">
      <alignment wrapText="1"/>
    </xf>
    <xf numFmtId="180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 wrapText="1"/>
    </xf>
  </cellXfs>
  <cellStyles count="211">
    <cellStyle name="20% - アクセント 1 2" xfId="1"/>
    <cellStyle name="20% - アクセント 1 2 2" xfId="2"/>
    <cellStyle name="20% - アクセント 1 2 3" xfId="3"/>
    <cellStyle name="20% - アクセント 1 2 4" xfId="4"/>
    <cellStyle name="20% - アクセント 1 3" xfId="5"/>
    <cellStyle name="20% - アクセント 2 2" xfId="6"/>
    <cellStyle name="20% - アクセント 2 2 2" xfId="7"/>
    <cellStyle name="20% - アクセント 2 2 3" xfId="8"/>
    <cellStyle name="20% - アクセント 2 2 4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2 4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2 4" xfId="19"/>
    <cellStyle name="20% - アクセント 4 3" xfId="20"/>
    <cellStyle name="20% - アクセント 5 2" xfId="21"/>
    <cellStyle name="20% - アクセント 5 2 2" xfId="22"/>
    <cellStyle name="20% - アクセント 5 2 3" xfId="23"/>
    <cellStyle name="20% - アクセント 6 2" xfId="24"/>
    <cellStyle name="20% - アクセント 6 2 2" xfId="25"/>
    <cellStyle name="20% - アクセント 6 2 3" xfId="26"/>
    <cellStyle name="20% - アクセント 6 2 4" xfId="27"/>
    <cellStyle name="20% - アクセント 6 3" xfId="28"/>
    <cellStyle name="40% - アクセント 1 2" xfId="29"/>
    <cellStyle name="40% - アクセント 1 2 2" xfId="30"/>
    <cellStyle name="40% - アクセント 1 2 3" xfId="31"/>
    <cellStyle name="40% - アクセント 1 2 4" xfId="32"/>
    <cellStyle name="40% - アクセント 1 3" xfId="33"/>
    <cellStyle name="40% - アクセント 2 2" xfId="34"/>
    <cellStyle name="40% - アクセント 2 2 2" xfId="35"/>
    <cellStyle name="40% - アクセント 2 2 3" xfId="36"/>
    <cellStyle name="40% - アクセント 3 2" xfId="37"/>
    <cellStyle name="40% - アクセント 3 2 2" xfId="38"/>
    <cellStyle name="40% - アクセント 3 2 3" xfId="39"/>
    <cellStyle name="40% - アクセント 3 2 4" xfId="40"/>
    <cellStyle name="40% - アクセント 3 3" xfId="41"/>
    <cellStyle name="40% - アクセント 4 2" xfId="42"/>
    <cellStyle name="40% - アクセント 4 2 2" xfId="43"/>
    <cellStyle name="40% - アクセント 4 2 3" xfId="44"/>
    <cellStyle name="40% - アクセント 4 2 4" xfId="45"/>
    <cellStyle name="40% - アクセント 4 3" xfId="46"/>
    <cellStyle name="40% - アクセント 5 2" xfId="47"/>
    <cellStyle name="40% - アクセント 5 2 2" xfId="48"/>
    <cellStyle name="40% - アクセント 5 2 3" xfId="49"/>
    <cellStyle name="40% - アクセント 5 2 4" xfId="50"/>
    <cellStyle name="40% - アクセント 5 3" xfId="51"/>
    <cellStyle name="40% - アクセント 6 2" xfId="52"/>
    <cellStyle name="40% - アクセント 6 2 2" xfId="53"/>
    <cellStyle name="40% - アクセント 6 2 3" xfId="54"/>
    <cellStyle name="40% - アクセント 6 2 4" xfId="55"/>
    <cellStyle name="40% - アクセント 6 3" xfId="56"/>
    <cellStyle name="60% - アクセント 1 2" xfId="57"/>
    <cellStyle name="60% - アクセント 1 2 2" xfId="58"/>
    <cellStyle name="60% - アクセント 1 2 3" xfId="59"/>
    <cellStyle name="60% - アクセント 1 2 4" xfId="60"/>
    <cellStyle name="60% - アクセント 1 3" xfId="61"/>
    <cellStyle name="60% - アクセント 2 2" xfId="62"/>
    <cellStyle name="60% - アクセント 2 2 2" xfId="63"/>
    <cellStyle name="60% - アクセント 2 2 3" xfId="64"/>
    <cellStyle name="60% - アクセント 2 2 4" xfId="65"/>
    <cellStyle name="60% - アクセント 2 3" xfId="66"/>
    <cellStyle name="60% - アクセント 3 2" xfId="67"/>
    <cellStyle name="60% - アクセント 3 2 2" xfId="68"/>
    <cellStyle name="60% - アクセント 3 2 3" xfId="69"/>
    <cellStyle name="60% - アクセント 3 2 4" xfId="70"/>
    <cellStyle name="60% - アクセント 3 3" xfId="71"/>
    <cellStyle name="60% - アクセント 4 2" xfId="72"/>
    <cellStyle name="60% - アクセント 4 2 2" xfId="73"/>
    <cellStyle name="60% - アクセント 4 2 3" xfId="74"/>
    <cellStyle name="60% - アクセント 4 2 4" xfId="75"/>
    <cellStyle name="60% - アクセント 4 3" xfId="76"/>
    <cellStyle name="60% - アクセント 5 2" xfId="77"/>
    <cellStyle name="60% - アクセント 5 2 2" xfId="78"/>
    <cellStyle name="60% - アクセント 5 2 3" xfId="79"/>
    <cellStyle name="60% - アクセント 5 2 4" xfId="80"/>
    <cellStyle name="60% - アクセント 5 3" xfId="81"/>
    <cellStyle name="60% - アクセント 6 2" xfId="82"/>
    <cellStyle name="60% - アクセント 6 2 2" xfId="83"/>
    <cellStyle name="60% - アクセント 6 2 3" xfId="84"/>
    <cellStyle name="60% - アクセント 6 2 4" xfId="85"/>
    <cellStyle name="60% - アクセント 6 3" xfId="86"/>
    <cellStyle name="どちらでもない 2" xfId="87"/>
    <cellStyle name="どちらでもない 2 2" xfId="88"/>
    <cellStyle name="どちらでもない 2 3" xfId="89"/>
    <cellStyle name="どちらでもない 2 4" xfId="90"/>
    <cellStyle name="どちらでもない 3" xfId="91"/>
    <cellStyle name="アクセント 1 2" xfId="92"/>
    <cellStyle name="アクセント 1 2 2" xfId="93"/>
    <cellStyle name="アクセント 1 2 3" xfId="94"/>
    <cellStyle name="アクセント 1 2 4" xfId="95"/>
    <cellStyle name="アクセント 1 3" xfId="96"/>
    <cellStyle name="アクセント 2 2" xfId="97"/>
    <cellStyle name="アクセント 2 2 2" xfId="98"/>
    <cellStyle name="アクセント 2 2 3" xfId="99"/>
    <cellStyle name="アクセント 2 2 4" xfId="100"/>
    <cellStyle name="アクセント 2 3" xfId="101"/>
    <cellStyle name="アクセント 3 2" xfId="102"/>
    <cellStyle name="アクセント 3 2 2" xfId="103"/>
    <cellStyle name="アクセント 3 2 3" xfId="104"/>
    <cellStyle name="アクセント 3 2 4" xfId="105"/>
    <cellStyle name="アクセント 3 3" xfId="106"/>
    <cellStyle name="アクセント 4 2" xfId="107"/>
    <cellStyle name="アクセント 4 2 2" xfId="108"/>
    <cellStyle name="アクセント 4 2 3" xfId="109"/>
    <cellStyle name="アクセント 4 2 4" xfId="110"/>
    <cellStyle name="アクセント 4 3" xfId="111"/>
    <cellStyle name="アクセント 5 2" xfId="112"/>
    <cellStyle name="アクセント 5 2 2" xfId="113"/>
    <cellStyle name="アクセント 5 2 3" xfId="114"/>
    <cellStyle name="アクセント 6 2" xfId="115"/>
    <cellStyle name="アクセント 6 2 2" xfId="116"/>
    <cellStyle name="アクセント 6 2 3" xfId="117"/>
    <cellStyle name="アクセント 6 2 4" xfId="118"/>
    <cellStyle name="アクセント 6 3" xfId="119"/>
    <cellStyle name="タイトル 2" xfId="120"/>
    <cellStyle name="タイトル 2 2" xfId="121"/>
    <cellStyle name="タイトル 3" xfId="122"/>
    <cellStyle name="チェック セル 2" xfId="123"/>
    <cellStyle name="チェック セル 2 2" xfId="124"/>
    <cellStyle name="チェック セル 2 3" xfId="125"/>
    <cellStyle name="メモ 2" xfId="126"/>
    <cellStyle name="リンク セル 2" xfId="127"/>
    <cellStyle name="リンク セル 2 2" xfId="128"/>
    <cellStyle name="リンク セル 2 3" xfId="129"/>
    <cellStyle name="リンク セル 2 4" xfId="130"/>
    <cellStyle name="リンク セル 3" xfId="131"/>
    <cellStyle name="入力 2" xfId="132"/>
    <cellStyle name="入力 2 2" xfId="133"/>
    <cellStyle name="入力 2 3" xfId="134"/>
    <cellStyle name="入力 2 4" xfId="135"/>
    <cellStyle name="入力 3" xfId="136"/>
    <cellStyle name="出力 2" xfId="137"/>
    <cellStyle name="出力 2 2" xfId="138"/>
    <cellStyle name="出力 2 3" xfId="139"/>
    <cellStyle name="出力 2 4" xfId="140"/>
    <cellStyle name="出力 3" xfId="141"/>
    <cellStyle name="悪い 2" xfId="142"/>
    <cellStyle name="悪い 2 2" xfId="143"/>
    <cellStyle name="悪い 2 3" xfId="144"/>
    <cellStyle name="悪い 2 4" xfId="145"/>
    <cellStyle name="悪い 3" xfId="146"/>
    <cellStyle name="桁区切り 2" xfId="147"/>
    <cellStyle name="桁区切り 2 2" xfId="148"/>
    <cellStyle name="桁区切り 2 3" xfId="149"/>
    <cellStyle name="桁区切り 2 4" xfId="150"/>
    <cellStyle name="桁区切り 3" xfId="151"/>
    <cellStyle name="桁区切り 4" xfId="152"/>
    <cellStyle name="標準" xfId="0" builtinId="0"/>
    <cellStyle name="標準 2" xfId="153"/>
    <cellStyle name="標準 2 2" xfId="154"/>
    <cellStyle name="標準 2 2 2" xfId="155"/>
    <cellStyle name="標準 2 2 3" xfId="156"/>
    <cellStyle name="標準 2 3" xfId="157"/>
    <cellStyle name="標準 2 4" xfId="158"/>
    <cellStyle name="標準 2 5" xfId="159"/>
    <cellStyle name="標準 3" xfId="160"/>
    <cellStyle name="標準 3 2" xfId="161"/>
    <cellStyle name="標準 3 3" xfId="162"/>
    <cellStyle name="標準 4" xfId="163"/>
    <cellStyle name="標準_H16.4.JIN.確報版" xfId="164"/>
    <cellStyle name="標準_H16.4.JIN.確報版 2" xfId="165"/>
    <cellStyle name="標準_H16.4.SET.確報版" xfId="166"/>
    <cellStyle name="標準_第６表" xfId="167"/>
    <cellStyle name="良い 2" xfId="168"/>
    <cellStyle name="良い 2 2" xfId="169"/>
    <cellStyle name="良い 2 3" xfId="170"/>
    <cellStyle name="良い 2 4" xfId="171"/>
    <cellStyle name="良い 3" xfId="172"/>
    <cellStyle name="見出し 1 2" xfId="173"/>
    <cellStyle name="見出し 1 2 2" xfId="174"/>
    <cellStyle name="見出し 1 2 3" xfId="175"/>
    <cellStyle name="見出し 1 2 4" xfId="176"/>
    <cellStyle name="見出し 1 3" xfId="177"/>
    <cellStyle name="見出し 2 2" xfId="178"/>
    <cellStyle name="見出し 2 2 2" xfId="179"/>
    <cellStyle name="見出し 2 2 3" xfId="180"/>
    <cellStyle name="見出し 2 2 4" xfId="181"/>
    <cellStyle name="見出し 2 3" xfId="182"/>
    <cellStyle name="見出し 3 2" xfId="183"/>
    <cellStyle name="見出し 3 2 2" xfId="184"/>
    <cellStyle name="見出し 3 2 3" xfId="185"/>
    <cellStyle name="見出し 3 2 4" xfId="186"/>
    <cellStyle name="見出し 3 3" xfId="187"/>
    <cellStyle name="見出し 4 2" xfId="188"/>
    <cellStyle name="見出し 4 2 2" xfId="189"/>
    <cellStyle name="見出し 4 2 3" xfId="190"/>
    <cellStyle name="見出し 4 2 4" xfId="191"/>
    <cellStyle name="見出し 4 3" xfId="192"/>
    <cellStyle name="計算 2" xfId="193"/>
    <cellStyle name="計算 2 2" xfId="194"/>
    <cellStyle name="計算 2 3" xfId="195"/>
    <cellStyle name="計算 2 4" xfId="196"/>
    <cellStyle name="計算 3" xfId="197"/>
    <cellStyle name="説明文 2" xfId="198"/>
    <cellStyle name="説明文 2 2" xfId="199"/>
    <cellStyle name="説明文 2 3" xfId="200"/>
    <cellStyle name="警告文 2" xfId="201"/>
    <cellStyle name="警告文 2 2" xfId="202"/>
    <cellStyle name="警告文 2 3" xfId="203"/>
    <cellStyle name="集計 2" xfId="204"/>
    <cellStyle name="集計 2 2" xfId="205"/>
    <cellStyle name="集計 2 3" xfId="206"/>
    <cellStyle name="集計 2 4" xfId="207"/>
    <cellStyle name="集計 3" xfId="208"/>
    <cellStyle name="桁区切り" xfId="209" builtinId="6"/>
    <cellStyle name="パーセント" xfId="210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4FFA0"/>
      <color rgb="FFA3FFA0"/>
      <color rgb="FFA0FFC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theme" Target="theme/theme1.xml" /><Relationship Id="rId17" Type="http://schemas.openxmlformats.org/officeDocument/2006/relationships/sharedStrings" Target="sharedStrings.xml" /><Relationship Id="rId1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9147049291"/>
          <c:y val="0.14782650539658457"/>
          <c:w val="0.78260980328606655"/>
          <c:h val="0.733335409124233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人口推移ｸﾞﾗﾌ!$B$3:$B$14</c:f>
              <c:numCache>
                <c:formatCode>#,##0;"▲ "#,##0</c:formatCode>
                <c:ptCount val="12"/>
                <c:pt idx="0">
                  <c:v>1134.0360000000001</c:v>
                </c:pt>
                <c:pt idx="1">
                  <c:v>1133.394</c:v>
                </c:pt>
                <c:pt idx="2">
                  <c:v>1132.692</c:v>
                </c:pt>
                <c:pt idx="3">
                  <c:v>1132.0820000000001</c:v>
                </c:pt>
                <c:pt idx="4">
                  <c:v>1131.096</c:v>
                </c:pt>
                <c:pt idx="5">
                  <c:v>1130.3019999999999</c:v>
                </c:pt>
                <c:pt idx="6">
                  <c:v>1125.222</c:v>
                </c:pt>
                <c:pt idx="7">
                  <c:v>1124.7470000000001</c:v>
                </c:pt>
                <c:pt idx="8">
                  <c:v>1123.98</c:v>
                </c:pt>
                <c:pt idx="9">
                  <c:v>1123.2049999999999</c:v>
                </c:pt>
                <c:pt idx="10">
                  <c:v>1122.616</c:v>
                </c:pt>
                <c:pt idx="11">
                  <c:v>1122.1079999999999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人口推移ｸﾞﾗﾌ!$C$2</c:f>
              <c:strCache>
                <c:ptCount val="1"/>
                <c:pt idx="0">
                  <c:v>H20人口(H19.10～H20.7)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人口推移ｸﾞﾗﾌ!$C$3:$C$14</c:f>
              <c:numCache>
                <c:formatCode>#,##0;"▲ "#,##0</c:formatCode>
                <c:ptCount val="12"/>
                <c:pt idx="0">
                  <c:v>1121.3</c:v>
                </c:pt>
                <c:pt idx="1">
                  <c:v>1120.7819999999999</c:v>
                </c:pt>
                <c:pt idx="2">
                  <c:v>1119.971</c:v>
                </c:pt>
                <c:pt idx="3">
                  <c:v>1119.231</c:v>
                </c:pt>
                <c:pt idx="4">
                  <c:v>1118.1780000000001</c:v>
                </c:pt>
                <c:pt idx="5">
                  <c:v>1117.0989999999999</c:v>
                </c:pt>
                <c:pt idx="6">
                  <c:v>1112.1880000000001</c:v>
                </c:pt>
                <c:pt idx="7">
                  <c:v>1111.652</c:v>
                </c:pt>
                <c:pt idx="8">
                  <c:v>1110.9380000000001</c:v>
                </c:pt>
                <c:pt idx="9">
                  <c:v>1110.4590000000001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人口推移ｸﾞﾗﾌ!$D$2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人口推移ｸﾞﾗﾌ!$D$3:$D$14</c:f>
              <c:numCache>
                <c:formatCode>#,##0;"▲ "#,##0</c:formatCode>
                <c:ptCount val="12"/>
                <c:pt idx="0">
                  <c:v>394.911</c:v>
                </c:pt>
                <c:pt idx="1">
                  <c:v>394.98399999999998</c:v>
                </c:pt>
                <c:pt idx="2">
                  <c:v>394.99</c:v>
                </c:pt>
                <c:pt idx="3">
                  <c:v>395.09100000000001</c:v>
                </c:pt>
                <c:pt idx="4">
                  <c:v>395.01600000000002</c:v>
                </c:pt>
                <c:pt idx="5">
                  <c:v>394.88900000000001</c:v>
                </c:pt>
                <c:pt idx="6">
                  <c:v>393.90499999999997</c:v>
                </c:pt>
                <c:pt idx="7">
                  <c:v>395.50799999999998</c:v>
                </c:pt>
                <c:pt idx="8">
                  <c:v>395.63499999999999</c:v>
                </c:pt>
                <c:pt idx="9">
                  <c:v>395.65699999999998</c:v>
                </c:pt>
                <c:pt idx="10">
                  <c:v>395.77499999999998</c:v>
                </c:pt>
                <c:pt idx="11">
                  <c:v>395.88900000000001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人口推移ｸﾞﾗﾌ!$E$3:$E$14</c:f>
              <c:numCache>
                <c:formatCode>#,##0;"▲ "#,##0</c:formatCode>
                <c:ptCount val="12"/>
                <c:pt idx="0">
                  <c:v>395.822</c:v>
                </c:pt>
                <c:pt idx="1">
                  <c:v>395.99900000000002</c:v>
                </c:pt>
                <c:pt idx="2">
                  <c:v>395.971</c:v>
                </c:pt>
                <c:pt idx="3">
                  <c:v>395.95299999999997</c:v>
                </c:pt>
                <c:pt idx="4">
                  <c:v>395.79899999999998</c:v>
                </c:pt>
                <c:pt idx="5">
                  <c:v>395.70299999999997</c:v>
                </c:pt>
                <c:pt idx="6">
                  <c:v>394.95699999999999</c:v>
                </c:pt>
                <c:pt idx="7">
                  <c:v>396.40499999999997</c:v>
                </c:pt>
                <c:pt idx="8">
                  <c:v>396.536</c:v>
                </c:pt>
                <c:pt idx="9">
                  <c:v>396.56900000000002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1104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149"/>
          <c:min val="1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318840579710145e-002"/>
              <c:y val="0.32463859408878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401"/>
          <c:min val="392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507383316215921"/>
              <c:y val="0.34492844916124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014507969112557"/>
          <c:y val="5.5072768077903303e-002"/>
          <c:w val="0.78985613754802386"/>
          <c:h val="6.0869869527178669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2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>
      <c:oddHeader>&amp;C&amp;A</c:oddHeader>
      <c:oddFooter>&amp;CPage &amp;P</c:oddFooter>
    </c:headerFooter>
    <c:pageMargins l="0.75" r="0.75" t="1" b="1" header="0.5" footer="0.5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5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動態推移ｸﾞﾗﾌ!$B$2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動態推移ｸﾞﾗﾌ!$B$3:$B$14</c:f>
              <c:numCache>
                <c:formatCode>#,##0;"▲ "#,##0</c:formatCode>
                <c:ptCount val="12"/>
                <c:pt idx="0">
                  <c:v>-379</c:v>
                </c:pt>
                <c:pt idx="1">
                  <c:v>-355</c:v>
                </c:pt>
                <c:pt idx="2">
                  <c:v>-393</c:v>
                </c:pt>
                <c:pt idx="3">
                  <c:v>-496</c:v>
                </c:pt>
                <c:pt idx="4">
                  <c:v>-592</c:v>
                </c:pt>
                <c:pt idx="5">
                  <c:v>-656</c:v>
                </c:pt>
                <c:pt idx="6">
                  <c:v>-723</c:v>
                </c:pt>
                <c:pt idx="7">
                  <c:v>-587</c:v>
                </c:pt>
                <c:pt idx="8">
                  <c:v>-635</c:v>
                </c:pt>
                <c:pt idx="9">
                  <c:v>-493</c:v>
                </c:pt>
                <c:pt idx="10">
                  <c:v>-460</c:v>
                </c:pt>
                <c:pt idx="11">
                  <c:v>-397</c:v>
                </c:pt>
              </c:numCache>
            </c:numRef>
          </c:val>
        </c:ser>
        <c:ser>
          <c:idx val="0"/>
          <c:order val="1"/>
          <c:tx>
            <c:strRef>
              <c:f>動態推移ｸﾞﾗﾌ!$C$2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動態推移ｸﾞﾗﾌ!$C$3:$C$14</c:f>
              <c:numCache>
                <c:formatCode>#,##0;"▲ "#,##0</c:formatCode>
                <c:ptCount val="12"/>
                <c:pt idx="0">
                  <c:v>-210</c:v>
                </c:pt>
                <c:pt idx="1">
                  <c:v>-153</c:v>
                </c:pt>
                <c:pt idx="2">
                  <c:v>-415</c:v>
                </c:pt>
                <c:pt idx="3">
                  <c:v>-22</c:v>
                </c:pt>
                <c:pt idx="4">
                  <c:v>-219</c:v>
                </c:pt>
                <c:pt idx="5">
                  <c:v>-84</c:v>
                </c:pt>
                <c:pt idx="6">
                  <c:v>-330</c:v>
                </c:pt>
                <c:pt idx="7">
                  <c:v>-492</c:v>
                </c:pt>
                <c:pt idx="8">
                  <c:v>-4276</c:v>
                </c:pt>
                <c:pt idx="9">
                  <c:v>-43</c:v>
                </c:pt>
                <c:pt idx="10">
                  <c:v>-254</c:v>
                </c:pt>
                <c:pt idx="11">
                  <c:v>-82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動態推移ｸﾞﾗﾌ!$D$2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動態推移ｸﾞﾗﾌ!$D$3:$D$14</c:f>
              <c:numCache>
                <c:formatCode>#,##0;"▲ "#,##0</c:formatCode>
                <c:ptCount val="12"/>
                <c:pt idx="0">
                  <c:v>-589</c:v>
                </c:pt>
                <c:pt idx="1">
                  <c:v>-508</c:v>
                </c:pt>
                <c:pt idx="2">
                  <c:v>-808</c:v>
                </c:pt>
                <c:pt idx="3">
                  <c:v>-518</c:v>
                </c:pt>
                <c:pt idx="4">
                  <c:v>-811</c:v>
                </c:pt>
                <c:pt idx="5">
                  <c:v>-740</c:v>
                </c:pt>
                <c:pt idx="6">
                  <c:v>-1053</c:v>
                </c:pt>
                <c:pt idx="7">
                  <c:v>-1079</c:v>
                </c:pt>
                <c:pt idx="8">
                  <c:v>-4911</c:v>
                </c:pt>
                <c:pt idx="9">
                  <c:v>-536</c:v>
                </c:pt>
                <c:pt idx="10">
                  <c:v>-714</c:v>
                </c:pt>
                <c:pt idx="11">
                  <c:v>-479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"/>
          <c:min val="-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3.328050713153724e-00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At val="0"/>
        <c:auto val="0"/>
        <c:lblAlgn val="ctr"/>
        <c:lblOffset val="100"/>
        <c:noMultiLvlLbl val="0"/>
      </c:catAx>
      <c:valAx>
        <c:axId val="12"/>
        <c:scaling>
          <c:orientation val="minMax"/>
          <c:max val="500"/>
          <c:min val="-5500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80048333894871"/>
          <c:y val="4.2895442359249331e-002"/>
          <c:w val="0.40729034861133639"/>
          <c:h val="5.361930294906165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" footer="0.5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462280</xdr:colOff>
      <xdr:row>35</xdr:row>
      <xdr:rowOff>97155</xdr:rowOff>
    </xdr:from>
    <xdr:to xmlns:xdr="http://schemas.openxmlformats.org/drawingml/2006/spreadsheetDrawing">
      <xdr:col>18</xdr:col>
      <xdr:colOff>516255</xdr:colOff>
      <xdr:row>38</xdr:row>
      <xdr:rowOff>93980</xdr:rowOff>
    </xdr:to>
    <xdr:sp macro="" textlink="">
      <xdr:nvSpPr>
        <xdr:cNvPr id="43009" name="Rectangle 1"/>
        <xdr:cNvSpPr>
          <a:spLocks noChangeArrowheads="1"/>
        </xdr:cNvSpPr>
      </xdr:nvSpPr>
      <xdr:spPr>
        <a:xfrm>
          <a:off x="6710680" y="7536180"/>
          <a:ext cx="6397625" cy="625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コメント：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・令和３年７月１日現在と比較して、井川市を除く全ての市町村で高齢化率が上昇している。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・上位５市町村の高齢化率は５０％を超え、上位２０市町村の高齢化率も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４０％を超えた。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38100</xdr:colOff>
      <xdr:row>5</xdr:row>
      <xdr:rowOff>76200</xdr:rowOff>
    </xdr:from>
    <xdr:to xmlns:xdr="http://schemas.openxmlformats.org/drawingml/2006/spreadsheetDrawing">
      <xdr:col>15</xdr:col>
      <xdr:colOff>200025</xdr:colOff>
      <xdr:row>7</xdr:row>
      <xdr:rowOff>114300</xdr:rowOff>
    </xdr:to>
    <xdr:sp macro="" textlink="">
      <xdr:nvSpPr>
        <xdr:cNvPr id="9" name="AutoShape 5"/>
        <xdr:cNvSpPr>
          <a:spLocks noChangeArrowheads="1"/>
        </xdr:cNvSpPr>
      </xdr:nvSpPr>
      <xdr:spPr>
        <a:xfrm>
          <a:off x="1069657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76200</xdr:rowOff>
    </xdr:from>
    <xdr:to xmlns:xdr="http://schemas.openxmlformats.org/drawingml/2006/spreadsheetDrawing">
      <xdr:col>11</xdr:col>
      <xdr:colOff>200025</xdr:colOff>
      <xdr:row>7</xdr:row>
      <xdr:rowOff>114300</xdr:rowOff>
    </xdr:to>
    <xdr:sp macro="" textlink="">
      <xdr:nvSpPr>
        <xdr:cNvPr id="12" name="AutoShape 5"/>
        <xdr:cNvSpPr>
          <a:spLocks noChangeArrowheads="1"/>
        </xdr:cNvSpPr>
      </xdr:nvSpPr>
      <xdr:spPr>
        <a:xfrm>
          <a:off x="801052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38100</xdr:colOff>
      <xdr:row>5</xdr:row>
      <xdr:rowOff>76200</xdr:rowOff>
    </xdr:from>
    <xdr:to xmlns:xdr="http://schemas.openxmlformats.org/drawingml/2006/spreadsheetDrawing">
      <xdr:col>7</xdr:col>
      <xdr:colOff>200025</xdr:colOff>
      <xdr:row>7</xdr:row>
      <xdr:rowOff>114300</xdr:rowOff>
    </xdr:to>
    <xdr:sp macro="" textlink="">
      <xdr:nvSpPr>
        <xdr:cNvPr id="11" name="AutoShape 5"/>
        <xdr:cNvSpPr>
          <a:spLocks noChangeArrowheads="1"/>
        </xdr:cNvSpPr>
      </xdr:nvSpPr>
      <xdr:spPr>
        <a:xfrm>
          <a:off x="524827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22225</xdr:colOff>
      <xdr:row>5</xdr:row>
      <xdr:rowOff>88900</xdr:rowOff>
    </xdr:from>
    <xdr:to xmlns:xdr="http://schemas.openxmlformats.org/drawingml/2006/spreadsheetDrawing">
      <xdr:col>3</xdr:col>
      <xdr:colOff>253365</xdr:colOff>
      <xdr:row>7</xdr:row>
      <xdr:rowOff>126365</xdr:rowOff>
    </xdr:to>
    <xdr:sp macro="" textlink="">
      <xdr:nvSpPr>
        <xdr:cNvPr id="12853" name="AutoShape 8"/>
        <xdr:cNvSpPr>
          <a:spLocks noChangeArrowheads="1"/>
        </xdr:cNvSpPr>
      </xdr:nvSpPr>
      <xdr:spPr>
        <a:xfrm>
          <a:off x="2470150" y="1279525"/>
          <a:ext cx="231140" cy="456565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38100</xdr:colOff>
      <xdr:row>5</xdr:row>
      <xdr:rowOff>76200</xdr:rowOff>
    </xdr:from>
    <xdr:to xmlns:xdr="http://schemas.openxmlformats.org/drawingml/2006/spreadsheetDrawing">
      <xdr:col>15</xdr:col>
      <xdr:colOff>200025</xdr:colOff>
      <xdr:row>7</xdr:row>
      <xdr:rowOff>114300</xdr:rowOff>
    </xdr:to>
    <xdr:sp macro="" textlink="">
      <xdr:nvSpPr>
        <xdr:cNvPr id="43010" name="AutoShape 6"/>
        <xdr:cNvSpPr>
          <a:spLocks noChangeArrowheads="1"/>
        </xdr:cNvSpPr>
      </xdr:nvSpPr>
      <xdr:spPr>
        <a:xfrm>
          <a:off x="1069657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76200</xdr:rowOff>
    </xdr:from>
    <xdr:to xmlns:xdr="http://schemas.openxmlformats.org/drawingml/2006/spreadsheetDrawing">
      <xdr:col>11</xdr:col>
      <xdr:colOff>200025</xdr:colOff>
      <xdr:row>7</xdr:row>
      <xdr:rowOff>114300</xdr:rowOff>
    </xdr:to>
    <xdr:sp macro="" textlink="">
      <xdr:nvSpPr>
        <xdr:cNvPr id="43011" name="AutoShape 7"/>
        <xdr:cNvSpPr>
          <a:spLocks noChangeArrowheads="1"/>
        </xdr:cNvSpPr>
      </xdr:nvSpPr>
      <xdr:spPr>
        <a:xfrm>
          <a:off x="801052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22225</xdr:colOff>
      <xdr:row>5</xdr:row>
      <xdr:rowOff>88900</xdr:rowOff>
    </xdr:from>
    <xdr:to xmlns:xdr="http://schemas.openxmlformats.org/drawingml/2006/spreadsheetDrawing">
      <xdr:col>7</xdr:col>
      <xdr:colOff>253365</xdr:colOff>
      <xdr:row>7</xdr:row>
      <xdr:rowOff>126365</xdr:rowOff>
    </xdr:to>
    <xdr:sp macro="" textlink="">
      <xdr:nvSpPr>
        <xdr:cNvPr id="43012" name="AutoShape 8"/>
        <xdr:cNvSpPr>
          <a:spLocks noChangeArrowheads="1"/>
        </xdr:cNvSpPr>
      </xdr:nvSpPr>
      <xdr:spPr>
        <a:xfrm>
          <a:off x="5232400" y="1279525"/>
          <a:ext cx="231140" cy="456565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47625</xdr:colOff>
      <xdr:row>53</xdr:row>
      <xdr:rowOff>114300</xdr:rowOff>
    </xdr:from>
    <xdr:to xmlns:xdr="http://schemas.openxmlformats.org/drawingml/2006/spreadsheetDrawing">
      <xdr:col>7</xdr:col>
      <xdr:colOff>723900</xdr:colOff>
      <xdr:row>58</xdr:row>
      <xdr:rowOff>130810</xdr:rowOff>
    </xdr:to>
    <xdr:sp macro="" textlink="">
      <xdr:nvSpPr>
        <xdr:cNvPr id="45057" name="Rectangle 1"/>
        <xdr:cNvSpPr>
          <a:spLocks noChangeArrowheads="1"/>
        </xdr:cNvSpPr>
      </xdr:nvSpPr>
      <xdr:spPr>
        <a:xfrm>
          <a:off x="47625" y="11106150"/>
          <a:ext cx="6305550" cy="7785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記録が残っている昭和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年以降で、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歳以上の総人口に対する割合は上昇し続けている。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歳未満の人口は、平成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年をピークに減少していたが、平成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年以降再び上昇に転じている。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295275</xdr:colOff>
      <xdr:row>16</xdr:row>
      <xdr:rowOff>76200</xdr:rowOff>
    </xdr:from>
    <xdr:to xmlns:xdr="http://schemas.openxmlformats.org/drawingml/2006/spreadsheetDrawing">
      <xdr:col>9</xdr:col>
      <xdr:colOff>628650</xdr:colOff>
      <xdr:row>35</xdr:row>
      <xdr:rowOff>104775</xdr:rowOff>
    </xdr:to>
    <xdr:graphicFrame macro="">
      <xdr:nvGraphicFramePr>
        <xdr:cNvPr id="18738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104775</xdr:colOff>
      <xdr:row>9</xdr:row>
      <xdr:rowOff>9525</xdr:rowOff>
    </xdr:from>
    <xdr:to xmlns:xdr="http://schemas.openxmlformats.org/drawingml/2006/spreadsheetDrawing">
      <xdr:col>12</xdr:col>
      <xdr:colOff>628650</xdr:colOff>
      <xdr:row>29</xdr:row>
      <xdr:rowOff>133350</xdr:rowOff>
    </xdr:to>
    <xdr:graphicFrame macro="">
      <xdr:nvGraphicFramePr>
        <xdr:cNvPr id="20786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0.64024999999999999</cdr:x>
      <cdr:y>4.5499999999999999e-002</cdr:y>
    </cdr:from>
    <cdr:to>
      <cdr:x>0.84899999999999998</cdr:x>
      <cdr:y>0.10174999999999999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3848078" y="161653"/>
          <a:ext cx="1254644" cy="199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H19.5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H20.6)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3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4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2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tabSelected="1" view="pageBreakPreview" zoomScale="115" zoomScaleSheetLayoutView="115" workbookViewId="0">
      <selection activeCell="A4" sqref="A4:J4"/>
    </sheetView>
  </sheetViews>
  <sheetFormatPr defaultRowHeight="23.25" customHeight="1"/>
  <cols>
    <col min="1" max="1" width="11.5" style="1" customWidth="1"/>
    <col min="2" max="8" width="9" style="2" customWidth="1"/>
    <col min="9" max="9" width="9.375" style="2" customWidth="1"/>
    <col min="10" max="10" width="3.375" style="2" customWidth="1"/>
    <col min="11" max="16384" width="9" style="2" customWidth="1"/>
  </cols>
  <sheetData>
    <row r="1" spans="1:10" ht="23.1" customHeight="1">
      <c r="B1" s="1"/>
      <c r="F1" s="10"/>
      <c r="I1" s="16" t="s">
        <v>207</v>
      </c>
    </row>
    <row r="2" spans="1:10" ht="13.5">
      <c r="F2" s="14"/>
      <c r="G2" s="14"/>
    </row>
    <row r="3" spans="1:10" ht="13.5"/>
    <row r="4" spans="1:10" ht="24" customHeight="1">
      <c r="A4" s="4" t="s">
        <v>310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5"/>
    <row r="7" spans="1:10" ht="18.75" customHeight="1">
      <c r="A7" s="1" t="s">
        <v>311</v>
      </c>
    </row>
    <row r="8" spans="1:10" ht="18.75" customHeight="1">
      <c r="A8" s="1" t="s">
        <v>277</v>
      </c>
      <c r="B8" s="2" t="s">
        <v>56</v>
      </c>
    </row>
    <row r="9" spans="1:10" ht="18.75" customHeight="1">
      <c r="A9" s="1" t="s">
        <v>168</v>
      </c>
      <c r="B9" s="2" t="s">
        <v>312</v>
      </c>
    </row>
    <row r="10" spans="1:10" ht="18.75" customHeight="1">
      <c r="A10" s="1" t="s">
        <v>42</v>
      </c>
      <c r="B10" s="2" t="s">
        <v>128</v>
      </c>
    </row>
    <row r="11" spans="1:10" ht="18.75" customHeight="1">
      <c r="A11" s="1" t="s">
        <v>23</v>
      </c>
      <c r="B11" s="2" t="s">
        <v>50</v>
      </c>
    </row>
    <row r="12" spans="1:10" ht="18.75" customHeight="1"/>
    <row r="13" spans="1:10" ht="18.75" customHeight="1"/>
    <row r="14" spans="1:10" ht="18.75" customHeight="1">
      <c r="A14" s="1" t="s">
        <v>187</v>
      </c>
    </row>
    <row r="15" spans="1:10" ht="18.75" customHeight="1">
      <c r="A15" s="1" t="s">
        <v>9</v>
      </c>
      <c r="B15" s="2" t="s">
        <v>230</v>
      </c>
    </row>
    <row r="16" spans="1:10" ht="18.75" customHeight="1">
      <c r="A16" s="1" t="s">
        <v>278</v>
      </c>
      <c r="B16" s="2" t="s">
        <v>189</v>
      </c>
    </row>
    <row r="17" spans="1:9" ht="18.75" customHeight="1"/>
    <row r="18" spans="1:9" ht="18.75" customHeight="1"/>
    <row r="19" spans="1:9" ht="18.75" customHeight="1">
      <c r="A19" s="1" t="s">
        <v>313</v>
      </c>
    </row>
    <row r="20" spans="1:9" ht="18.75" customHeight="1">
      <c r="A20" s="1" t="s">
        <v>279</v>
      </c>
      <c r="B20" s="2" t="s">
        <v>314</v>
      </c>
    </row>
    <row r="21" spans="1:9" ht="18.75" customHeight="1">
      <c r="A21" s="1" t="s">
        <v>280</v>
      </c>
      <c r="B21" s="2" t="s">
        <v>315</v>
      </c>
    </row>
    <row r="22" spans="1:9" ht="18.75" customHeight="1">
      <c r="A22" s="1" t="s">
        <v>159</v>
      </c>
      <c r="B22" s="2" t="s">
        <v>308</v>
      </c>
    </row>
    <row r="23" spans="1:9" ht="18.75" customHeight="1">
      <c r="A23" s="1" t="s">
        <v>271</v>
      </c>
      <c r="B23" s="2" t="s">
        <v>203</v>
      </c>
    </row>
    <row r="24" spans="1:9" ht="18.75" customHeight="1">
      <c r="A24" s="1" t="s">
        <v>281</v>
      </c>
      <c r="B24" s="2" t="s">
        <v>316</v>
      </c>
    </row>
    <row r="25" spans="1:9" ht="18.75" customHeight="1"/>
    <row r="26" spans="1:9" ht="18.75" customHeight="1">
      <c r="A26" s="1" t="s">
        <v>162</v>
      </c>
    </row>
    <row r="27" spans="1:9" ht="18.75" customHeight="1">
      <c r="A27" s="1" t="s">
        <v>282</v>
      </c>
      <c r="B27" s="2" t="s">
        <v>317</v>
      </c>
    </row>
    <row r="28" spans="1:9" ht="13.5"/>
    <row r="29" spans="1:9" ht="13.5"/>
    <row r="30" spans="1:9" ht="13.5"/>
    <row r="31" spans="1:9" s="3" customFormat="1" ht="14.25" customHeight="1">
      <c r="A31" s="6" t="s">
        <v>284</v>
      </c>
      <c r="B31" s="11"/>
      <c r="C31" s="11"/>
      <c r="D31" s="11"/>
      <c r="E31" s="11"/>
      <c r="F31" s="11"/>
      <c r="G31" s="11"/>
      <c r="H31" s="11"/>
      <c r="I31" s="17"/>
    </row>
    <row r="32" spans="1:9" s="3" customFormat="1" ht="14.25" customHeight="1">
      <c r="A32" s="7" t="s">
        <v>18</v>
      </c>
      <c r="B32" s="3"/>
      <c r="C32" s="3"/>
      <c r="D32" s="3"/>
      <c r="E32" s="3"/>
      <c r="F32" s="3"/>
      <c r="G32" s="3"/>
      <c r="H32" s="3"/>
      <c r="I32" s="18"/>
    </row>
    <row r="33" spans="1:9" s="3" customFormat="1" ht="14.25" customHeight="1">
      <c r="A33" s="7" t="s">
        <v>227</v>
      </c>
      <c r="B33" s="3"/>
      <c r="C33" s="3"/>
      <c r="D33" s="3"/>
      <c r="E33" s="3"/>
      <c r="F33" s="3"/>
      <c r="G33" s="3"/>
      <c r="H33" s="3"/>
      <c r="I33" s="18"/>
    </row>
    <row r="34" spans="1:9" s="3" customFormat="1" ht="14.25" customHeight="1">
      <c r="A34" s="7" t="s">
        <v>146</v>
      </c>
      <c r="B34" s="3"/>
      <c r="C34" s="3"/>
      <c r="D34" s="3"/>
      <c r="E34" s="3"/>
      <c r="F34" s="3"/>
      <c r="G34" s="3"/>
      <c r="H34" s="3"/>
      <c r="I34" s="18"/>
    </row>
    <row r="35" spans="1:9" s="3" customFormat="1" ht="14.25" customHeight="1">
      <c r="A35" s="7" t="s">
        <v>318</v>
      </c>
      <c r="B35" s="3"/>
      <c r="C35" s="3"/>
      <c r="D35" s="3"/>
      <c r="E35" s="3"/>
      <c r="F35" s="3"/>
      <c r="G35" s="3"/>
      <c r="H35" s="3"/>
      <c r="I35" s="18"/>
    </row>
    <row r="36" spans="1:9" s="3" customFormat="1" ht="14.25" customHeight="1">
      <c r="A36" s="8" t="s">
        <v>285</v>
      </c>
      <c r="B36" s="3"/>
      <c r="C36" s="3"/>
      <c r="D36" s="3"/>
      <c r="E36" s="3"/>
      <c r="F36" s="3"/>
      <c r="G36" s="3"/>
      <c r="H36" s="3"/>
      <c r="I36" s="18"/>
    </row>
    <row r="37" spans="1:9" s="3" customFormat="1" ht="14.25" customHeight="1">
      <c r="A37" s="8" t="s">
        <v>286</v>
      </c>
      <c r="B37" s="3"/>
      <c r="C37" s="3"/>
      <c r="D37" s="3"/>
      <c r="E37" s="3"/>
      <c r="F37" s="3"/>
      <c r="G37" s="3"/>
      <c r="H37" s="3"/>
      <c r="I37" s="18"/>
    </row>
    <row r="38" spans="1:9" s="3" customFormat="1" ht="14.25" customHeight="1">
      <c r="A38" s="9" t="s">
        <v>210</v>
      </c>
      <c r="B38" s="12"/>
      <c r="C38" s="12"/>
      <c r="D38" s="12"/>
      <c r="E38" s="12"/>
      <c r="F38" s="12"/>
      <c r="G38" s="12"/>
      <c r="H38" s="12"/>
      <c r="I38" s="19"/>
    </row>
    <row r="39" spans="1:9" ht="13.5">
      <c r="A39" s="10" t="s">
        <v>275</v>
      </c>
      <c r="B39" s="10"/>
      <c r="C39" s="10"/>
      <c r="D39" s="10"/>
      <c r="E39" s="10"/>
      <c r="F39" s="10"/>
      <c r="G39" s="10"/>
      <c r="H39" s="10"/>
      <c r="I39" s="10"/>
    </row>
    <row r="40" spans="1:9" ht="13.5"/>
    <row r="41" spans="1:9" ht="13.5"/>
    <row r="42" spans="1:9" ht="13.5">
      <c r="D42" s="13"/>
      <c r="E42" s="13"/>
      <c r="G42" s="15" t="s">
        <v>319</v>
      </c>
      <c r="H42" s="15"/>
      <c r="I42" s="15"/>
    </row>
    <row r="43" spans="1:9" ht="13.5">
      <c r="D43" s="13"/>
      <c r="E43" s="13"/>
      <c r="G43" s="15" t="s">
        <v>51</v>
      </c>
      <c r="H43" s="15"/>
      <c r="I43" s="15"/>
    </row>
    <row r="44" spans="1:9" ht="13.5"/>
    <row r="45" spans="1:9" ht="13.5"/>
    <row r="46" spans="1:9" ht="13.5"/>
    <row r="47" spans="1:9" ht="13.5"/>
  </sheetData>
  <mergeCells count="1">
    <mergeCell ref="A4:J4"/>
  </mergeCells>
  <phoneticPr fontId="45"/>
  <printOptions horizontalCentered="1" verticalCentered="1"/>
  <pageMargins left="0.78740157480314965" right="0.27559055118110237" top="0.31496062992125984" bottom="0.31496062992125984" header="0.39370078740157483" footer="0.51181102362204722"/>
  <pageSetup paperSize="9" fitToWidth="1" fitToHeight="1" pageOrder="overThenDown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N48"/>
  <sheetViews>
    <sheetView view="pageBreakPreview" zoomScale="130" zoomScaleNormal="115" zoomScaleSheetLayoutView="130" workbookViewId="0">
      <pane ySplit="9" topLeftCell="A10" activePane="bottomLeft" state="frozen"/>
      <selection pane="bottomLeft" activeCell="C22" sqref="C22:I22"/>
    </sheetView>
  </sheetViews>
  <sheetFormatPr defaultRowHeight="12"/>
  <cols>
    <col min="1" max="1" width="11" style="270" customWidth="1"/>
    <col min="2" max="8" width="9.125" style="270" customWidth="1"/>
    <col min="9" max="9" width="9.5" style="270" customWidth="1"/>
    <col min="10" max="10" width="9.375" style="270" customWidth="1"/>
    <col min="11" max="11" width="9" style="270" customWidth="1"/>
    <col min="12" max="13" width="9" style="176" customWidth="1"/>
    <col min="14" max="16384" width="9" style="270" customWidth="1"/>
  </cols>
  <sheetData>
    <row r="1" spans="1:10" ht="31.5" customHeight="1">
      <c r="A1" s="467" t="str">
        <f>表紙!B22</f>
        <v>令和４年度市町村別高齢者世帯における要支援・要介護世帯数（市郡別）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20.25" customHeight="1">
      <c r="A2" s="382"/>
      <c r="B2" s="382"/>
      <c r="J2" s="143" t="str">
        <f>'表1-1'!J2</f>
        <v>令和４年７月１日現在</v>
      </c>
    </row>
    <row r="3" spans="1:10" ht="18" customHeight="1">
      <c r="A3" s="383" t="s">
        <v>33</v>
      </c>
      <c r="B3" s="386"/>
      <c r="C3" s="396" t="s">
        <v>185</v>
      </c>
      <c r="D3" s="414"/>
      <c r="E3" s="422"/>
      <c r="F3" s="422"/>
      <c r="G3" s="422"/>
      <c r="H3" s="422"/>
      <c r="I3" s="422"/>
      <c r="J3" s="459"/>
    </row>
    <row r="4" spans="1:10" ht="18" customHeight="1">
      <c r="A4" s="384"/>
      <c r="B4" s="387" t="s">
        <v>45</v>
      </c>
      <c r="C4" s="397"/>
      <c r="D4" s="415"/>
      <c r="E4" s="423" t="s">
        <v>184</v>
      </c>
      <c r="F4" s="431"/>
      <c r="G4" s="431"/>
      <c r="H4" s="519"/>
      <c r="I4" s="423" t="s">
        <v>180</v>
      </c>
      <c r="J4" s="450"/>
    </row>
    <row r="5" spans="1:10" ht="93.75" customHeight="1">
      <c r="A5" s="384"/>
      <c r="B5" s="387"/>
      <c r="C5" s="398" t="s">
        <v>172</v>
      </c>
      <c r="D5" s="501" t="s">
        <v>240</v>
      </c>
      <c r="E5" s="424" t="s">
        <v>173</v>
      </c>
      <c r="F5" s="432" t="s">
        <v>176</v>
      </c>
      <c r="G5" s="432" t="s">
        <v>36</v>
      </c>
      <c r="H5" s="520" t="s">
        <v>239</v>
      </c>
      <c r="I5" s="424" t="s">
        <v>172</v>
      </c>
      <c r="J5" s="533" t="s">
        <v>240</v>
      </c>
    </row>
    <row r="6" spans="1:10" ht="24">
      <c r="A6" s="385"/>
      <c r="B6" s="385" t="s">
        <v>192</v>
      </c>
      <c r="C6" s="498" t="s">
        <v>211</v>
      </c>
      <c r="D6" s="417" t="s">
        <v>209</v>
      </c>
      <c r="E6" s="343" t="s">
        <v>70</v>
      </c>
      <c r="F6" s="433" t="s">
        <v>93</v>
      </c>
      <c r="G6" s="444" t="s">
        <v>193</v>
      </c>
      <c r="H6" s="452" t="s">
        <v>7</v>
      </c>
      <c r="I6" s="343" t="s">
        <v>194</v>
      </c>
      <c r="J6" s="417" t="s">
        <v>116</v>
      </c>
    </row>
    <row r="7" spans="1:10" ht="18" customHeight="1">
      <c r="A7" s="26" t="s">
        <v>59</v>
      </c>
      <c r="B7" s="388">
        <f t="shared" ref="B7:J7" si="0">SUM(B8:B9)</f>
        <v>386343</v>
      </c>
      <c r="C7" s="399">
        <f t="shared" si="0"/>
        <v>137216</v>
      </c>
      <c r="D7" s="502">
        <f t="shared" si="0"/>
        <v>38863</v>
      </c>
      <c r="E7" s="425">
        <f t="shared" si="0"/>
        <v>23116</v>
      </c>
      <c r="F7" s="434">
        <f t="shared" si="0"/>
        <v>54093</v>
      </c>
      <c r="G7" s="434">
        <f t="shared" si="0"/>
        <v>77209</v>
      </c>
      <c r="H7" s="434">
        <f t="shared" si="0"/>
        <v>24557</v>
      </c>
      <c r="I7" s="425">
        <f t="shared" si="0"/>
        <v>60007</v>
      </c>
      <c r="J7" s="534">
        <f t="shared" si="0"/>
        <v>14306</v>
      </c>
    </row>
    <row r="8" spans="1:10" ht="18" customHeight="1">
      <c r="A8" s="27" t="s">
        <v>60</v>
      </c>
      <c r="B8" s="389">
        <f t="shared" ref="B8:J8" si="1">SUM(B10:B22)</f>
        <v>354728</v>
      </c>
      <c r="C8" s="400">
        <f t="shared" si="1"/>
        <v>124908</v>
      </c>
      <c r="D8" s="503">
        <f t="shared" si="1"/>
        <v>35308</v>
      </c>
      <c r="E8" s="426">
        <f t="shared" si="1"/>
        <v>20826</v>
      </c>
      <c r="F8" s="435">
        <f t="shared" si="1"/>
        <v>49544</v>
      </c>
      <c r="G8" s="435">
        <f t="shared" si="1"/>
        <v>70370</v>
      </c>
      <c r="H8" s="521">
        <f t="shared" si="1"/>
        <v>22331</v>
      </c>
      <c r="I8" s="426">
        <f t="shared" si="1"/>
        <v>54538</v>
      </c>
      <c r="J8" s="535">
        <f t="shared" si="1"/>
        <v>12977</v>
      </c>
    </row>
    <row r="9" spans="1:10" ht="18" customHeight="1">
      <c r="A9" s="27" t="s">
        <v>63</v>
      </c>
      <c r="B9" s="390">
        <f>SUM(B23,B25,B27,B31,B36,B38)</f>
        <v>31615</v>
      </c>
      <c r="C9" s="499">
        <f>G9+I9</f>
        <v>12308</v>
      </c>
      <c r="D9" s="504">
        <f>H9+J9</f>
        <v>3555</v>
      </c>
      <c r="E9" s="390">
        <f t="shared" ref="E9:J9" si="2">SUM(E23,E25,E27,E31,E36,E38)</f>
        <v>2290</v>
      </c>
      <c r="F9" s="483">
        <f t="shared" si="2"/>
        <v>4549</v>
      </c>
      <c r="G9" s="483">
        <f t="shared" si="2"/>
        <v>6839</v>
      </c>
      <c r="H9" s="522">
        <f t="shared" si="2"/>
        <v>2226</v>
      </c>
      <c r="I9" s="390">
        <f t="shared" si="2"/>
        <v>5469</v>
      </c>
      <c r="J9" s="536">
        <f t="shared" si="2"/>
        <v>1329</v>
      </c>
    </row>
    <row r="10" spans="1:10" ht="18" customHeight="1">
      <c r="A10" s="28" t="s">
        <v>87</v>
      </c>
      <c r="B10" s="28">
        <f>'表3-1'!B10</f>
        <v>138616</v>
      </c>
      <c r="C10" s="87">
        <f t="shared" ref="C10:C22" si="3">SUM(E10,F10,I10)</f>
        <v>46803</v>
      </c>
      <c r="D10" s="505">
        <f t="shared" ref="D10:D40" si="4">H10+J10</f>
        <v>14053</v>
      </c>
      <c r="E10" s="158">
        <f>'表3-1'!E10</f>
        <v>7325</v>
      </c>
      <c r="F10" s="50">
        <f>'表3-1'!F10</f>
        <v>19926</v>
      </c>
      <c r="G10" s="515">
        <f t="shared" ref="G10:G22" si="5">E10+F10</f>
        <v>27251</v>
      </c>
      <c r="H10" s="523">
        <v>9404</v>
      </c>
      <c r="I10" s="87">
        <f>'表3-1'!I10</f>
        <v>19552</v>
      </c>
      <c r="J10" s="537">
        <v>4649</v>
      </c>
    </row>
    <row r="11" spans="1:10" ht="18" customHeight="1">
      <c r="A11" s="29" t="s">
        <v>64</v>
      </c>
      <c r="B11" s="29">
        <f>'表3-1'!B11</f>
        <v>21114</v>
      </c>
      <c r="C11" s="474">
        <f t="shared" si="3"/>
        <v>9732</v>
      </c>
      <c r="D11" s="505">
        <f t="shared" si="4"/>
        <v>3101</v>
      </c>
      <c r="E11" s="30">
        <f>'表3-1'!E11</f>
        <v>1582</v>
      </c>
      <c r="F11" s="51">
        <f>'表3-1'!F11</f>
        <v>4431</v>
      </c>
      <c r="G11" s="516">
        <f t="shared" si="5"/>
        <v>6013</v>
      </c>
      <c r="H11" s="524">
        <v>2159</v>
      </c>
      <c r="I11" s="471">
        <f>'表3-1'!I11</f>
        <v>3719</v>
      </c>
      <c r="J11" s="538">
        <v>942</v>
      </c>
    </row>
    <row r="12" spans="1:10" ht="18" customHeight="1">
      <c r="A12" s="29" t="s">
        <v>4</v>
      </c>
      <c r="B12" s="29">
        <f>'表3-1'!B12</f>
        <v>31024</v>
      </c>
      <c r="C12" s="471">
        <f t="shared" si="3"/>
        <v>9980</v>
      </c>
      <c r="D12" s="505">
        <f t="shared" si="4"/>
        <v>2846</v>
      </c>
      <c r="E12" s="30">
        <f>'表3-1'!E12</f>
        <v>1676</v>
      </c>
      <c r="F12" s="51">
        <f>'表3-1'!F12</f>
        <v>3455</v>
      </c>
      <c r="G12" s="516">
        <f t="shared" si="5"/>
        <v>5131</v>
      </c>
      <c r="H12" s="524">
        <v>1590</v>
      </c>
      <c r="I12" s="471">
        <f>'表3-1'!I12</f>
        <v>4849</v>
      </c>
      <c r="J12" s="538">
        <v>1256</v>
      </c>
    </row>
    <row r="13" spans="1:10" ht="18" customHeight="1">
      <c r="A13" s="29" t="s">
        <v>65</v>
      </c>
      <c r="B13" s="29">
        <f>'表3-1'!B13</f>
        <v>27984</v>
      </c>
      <c r="C13" s="471">
        <f t="shared" si="3"/>
        <v>9139</v>
      </c>
      <c r="D13" s="505">
        <f t="shared" si="4"/>
        <v>1941</v>
      </c>
      <c r="E13" s="30">
        <f>'表3-1'!E13</f>
        <v>1427</v>
      </c>
      <c r="F13" s="51">
        <f>'表3-1'!F13</f>
        <v>2966</v>
      </c>
      <c r="G13" s="105">
        <f t="shared" si="5"/>
        <v>4393</v>
      </c>
      <c r="H13" s="524">
        <v>936</v>
      </c>
      <c r="I13" s="471">
        <f>'表3-1'!I13</f>
        <v>4746</v>
      </c>
      <c r="J13" s="538">
        <v>1005</v>
      </c>
    </row>
    <row r="14" spans="1:10" ht="18" customHeight="1">
      <c r="A14" s="29" t="s">
        <v>72</v>
      </c>
      <c r="B14" s="29">
        <f>'表3-1'!B14</f>
        <v>10309</v>
      </c>
      <c r="C14" s="471">
        <f t="shared" si="3"/>
        <v>3962</v>
      </c>
      <c r="D14" s="505">
        <f t="shared" si="4"/>
        <v>1162</v>
      </c>
      <c r="E14" s="30">
        <f>'表3-1'!E14</f>
        <v>726</v>
      </c>
      <c r="F14" s="51">
        <f>'表3-1'!F14</f>
        <v>1305</v>
      </c>
      <c r="G14" s="517">
        <f t="shared" si="5"/>
        <v>2031</v>
      </c>
      <c r="H14" s="524">
        <v>607</v>
      </c>
      <c r="I14" s="471">
        <f>'表3-1'!I14</f>
        <v>1931</v>
      </c>
      <c r="J14" s="538">
        <v>555</v>
      </c>
    </row>
    <row r="15" spans="1:10" ht="18" customHeight="1">
      <c r="A15" s="29" t="s">
        <v>74</v>
      </c>
      <c r="B15" s="29">
        <f>'表3-1'!B15</f>
        <v>16117</v>
      </c>
      <c r="C15" s="471">
        <f t="shared" si="3"/>
        <v>5671</v>
      </c>
      <c r="D15" s="505">
        <f t="shared" si="4"/>
        <v>1506</v>
      </c>
      <c r="E15" s="30">
        <f>'表3-1'!E15</f>
        <v>1120</v>
      </c>
      <c r="F15" s="51">
        <f>'表3-1'!F15</f>
        <v>2124</v>
      </c>
      <c r="G15" s="516">
        <f t="shared" si="5"/>
        <v>3244</v>
      </c>
      <c r="H15" s="524">
        <v>955</v>
      </c>
      <c r="I15" s="471">
        <f>'表3-1'!I15</f>
        <v>2427</v>
      </c>
      <c r="J15" s="538">
        <v>551</v>
      </c>
    </row>
    <row r="16" spans="1:10" ht="18" customHeight="1">
      <c r="A16" s="29" t="s">
        <v>77</v>
      </c>
      <c r="B16" s="29">
        <f>'表3-1'!B16</f>
        <v>10815</v>
      </c>
      <c r="C16" s="471">
        <f t="shared" si="3"/>
        <v>3344</v>
      </c>
      <c r="D16" s="505">
        <f t="shared" si="4"/>
        <v>841</v>
      </c>
      <c r="E16" s="30">
        <f>'表3-1'!E16</f>
        <v>539</v>
      </c>
      <c r="F16" s="51">
        <f>'表3-1'!F16</f>
        <v>1232</v>
      </c>
      <c r="G16" s="105">
        <f t="shared" si="5"/>
        <v>1771</v>
      </c>
      <c r="H16" s="524">
        <v>425</v>
      </c>
      <c r="I16" s="471">
        <f>'表3-1'!I16</f>
        <v>1573</v>
      </c>
      <c r="J16" s="538">
        <v>416</v>
      </c>
    </row>
    <row r="17" spans="1:10" ht="18" customHeight="1">
      <c r="A17" s="29" t="s">
        <v>75</v>
      </c>
      <c r="B17" s="29">
        <f>'表3-1'!B17</f>
        <v>28510</v>
      </c>
      <c r="C17" s="471">
        <f t="shared" si="3"/>
        <v>9652</v>
      </c>
      <c r="D17" s="505">
        <f t="shared" si="4"/>
        <v>2932</v>
      </c>
      <c r="E17" s="30">
        <f>'表3-1'!E17</f>
        <v>1761</v>
      </c>
      <c r="F17" s="51">
        <f>'表3-1'!F17</f>
        <v>3681</v>
      </c>
      <c r="G17" s="105">
        <f t="shared" si="5"/>
        <v>5442</v>
      </c>
      <c r="H17" s="524">
        <v>1925</v>
      </c>
      <c r="I17" s="471">
        <f>'表3-1'!I17</f>
        <v>4210</v>
      </c>
      <c r="J17" s="538">
        <v>1007</v>
      </c>
    </row>
    <row r="18" spans="1:10" ht="18" customHeight="1">
      <c r="A18" s="29" t="s">
        <v>13</v>
      </c>
      <c r="B18" s="29">
        <f>'表3-1'!B18</f>
        <v>12456</v>
      </c>
      <c r="C18" s="471">
        <f t="shared" si="3"/>
        <v>4555</v>
      </c>
      <c r="D18" s="505">
        <f t="shared" si="4"/>
        <v>1123</v>
      </c>
      <c r="E18" s="30">
        <f>'表3-1'!E18</f>
        <v>749</v>
      </c>
      <c r="F18" s="51">
        <f>'表3-1'!F18</f>
        <v>1804</v>
      </c>
      <c r="G18" s="105">
        <f t="shared" si="5"/>
        <v>2553</v>
      </c>
      <c r="H18" s="524">
        <v>723</v>
      </c>
      <c r="I18" s="471">
        <f>'表3-1'!I18</f>
        <v>2002</v>
      </c>
      <c r="J18" s="538">
        <v>400</v>
      </c>
    </row>
    <row r="19" spans="1:10" ht="18" customHeight="1">
      <c r="A19" s="29" t="s">
        <v>97</v>
      </c>
      <c r="B19" s="29">
        <f>'表3-1'!B19</f>
        <v>28430</v>
      </c>
      <c r="C19" s="471">
        <f t="shared" si="3"/>
        <v>9986</v>
      </c>
      <c r="D19" s="505">
        <f t="shared" si="4"/>
        <v>2828</v>
      </c>
      <c r="E19" s="30">
        <f>'表3-1'!E19</f>
        <v>1752</v>
      </c>
      <c r="F19" s="51">
        <f>'表3-1'!F19</f>
        <v>3840</v>
      </c>
      <c r="G19" s="517">
        <f t="shared" si="5"/>
        <v>5592</v>
      </c>
      <c r="H19" s="524">
        <v>1762</v>
      </c>
      <c r="I19" s="471">
        <f>'表3-1'!I19</f>
        <v>4394</v>
      </c>
      <c r="J19" s="538">
        <v>1066</v>
      </c>
    </row>
    <row r="20" spans="1:10" ht="18" customHeight="1">
      <c r="A20" s="29" t="s">
        <v>49</v>
      </c>
      <c r="B20" s="29">
        <f>'表3-1'!B20</f>
        <v>11568</v>
      </c>
      <c r="C20" s="471">
        <f t="shared" si="3"/>
        <v>5187</v>
      </c>
      <c r="D20" s="505">
        <f t="shared" si="4"/>
        <v>1551</v>
      </c>
      <c r="E20" s="30">
        <f>'表3-1'!E20</f>
        <v>944</v>
      </c>
      <c r="F20" s="51">
        <f>'表3-1'!F20</f>
        <v>2119</v>
      </c>
      <c r="G20" s="105">
        <f t="shared" si="5"/>
        <v>3063</v>
      </c>
      <c r="H20" s="524">
        <v>873</v>
      </c>
      <c r="I20" s="471">
        <f>'表3-1'!I20</f>
        <v>2124</v>
      </c>
      <c r="J20" s="538">
        <v>678</v>
      </c>
    </row>
    <row r="21" spans="1:10" ht="18" customHeight="1">
      <c r="A21" s="29" t="s">
        <v>80</v>
      </c>
      <c r="B21" s="29">
        <f>'表3-1'!B21</f>
        <v>8640</v>
      </c>
      <c r="C21" s="471">
        <f t="shared" si="3"/>
        <v>2931</v>
      </c>
      <c r="D21" s="505">
        <f t="shared" si="4"/>
        <v>641</v>
      </c>
      <c r="E21" s="510">
        <f>'表3-1'!E21</f>
        <v>485</v>
      </c>
      <c r="F21" s="51">
        <f>'表3-1'!F21</f>
        <v>1059</v>
      </c>
      <c r="G21" s="518">
        <f t="shared" si="5"/>
        <v>1544</v>
      </c>
      <c r="H21" s="524">
        <v>360</v>
      </c>
      <c r="I21" s="471">
        <f>'表3-1'!I21</f>
        <v>1387</v>
      </c>
      <c r="J21" s="538">
        <v>281</v>
      </c>
    </row>
    <row r="22" spans="1:10" ht="18" customHeight="1">
      <c r="A22" s="34" t="s">
        <v>89</v>
      </c>
      <c r="B22" s="34">
        <f>'表3-1'!B22</f>
        <v>9145</v>
      </c>
      <c r="C22" s="404">
        <f t="shared" si="3"/>
        <v>3966</v>
      </c>
      <c r="D22" s="506">
        <f t="shared" si="4"/>
        <v>783</v>
      </c>
      <c r="E22" s="511">
        <f>'表3-1'!E22</f>
        <v>740</v>
      </c>
      <c r="F22" s="513">
        <f>'表3-1'!F22</f>
        <v>1602</v>
      </c>
      <c r="G22" s="447">
        <f t="shared" si="5"/>
        <v>2342</v>
      </c>
      <c r="H22" s="525">
        <v>612</v>
      </c>
      <c r="I22" s="411">
        <f>'表3-1'!I22</f>
        <v>1624</v>
      </c>
      <c r="J22" s="538">
        <v>171</v>
      </c>
    </row>
    <row r="23" spans="1:10" ht="18" customHeight="1">
      <c r="A23" s="26" t="s">
        <v>78</v>
      </c>
      <c r="B23" s="389">
        <f>SUM(B24)</f>
        <v>1998</v>
      </c>
      <c r="C23" s="476">
        <f>SUM(C24)</f>
        <v>714</v>
      </c>
      <c r="D23" s="504">
        <f t="shared" si="4"/>
        <v>57</v>
      </c>
      <c r="E23" s="473">
        <f t="shared" ref="E23:J23" si="6">SUM(E24)</f>
        <v>136</v>
      </c>
      <c r="F23" s="483">
        <f t="shared" si="6"/>
        <v>272</v>
      </c>
      <c r="G23" s="492">
        <f t="shared" si="6"/>
        <v>408</v>
      </c>
      <c r="H23" s="522">
        <f t="shared" si="6"/>
        <v>14</v>
      </c>
      <c r="I23" s="473">
        <f t="shared" si="6"/>
        <v>306</v>
      </c>
      <c r="J23" s="539">
        <f t="shared" si="6"/>
        <v>43</v>
      </c>
    </row>
    <row r="24" spans="1:10" ht="18" customHeight="1">
      <c r="A24" s="33" t="s">
        <v>46</v>
      </c>
      <c r="B24" s="34">
        <f>'表3-1'!B24</f>
        <v>1998</v>
      </c>
      <c r="C24" s="87">
        <f>G24+I24</f>
        <v>714</v>
      </c>
      <c r="D24" s="507">
        <f t="shared" si="4"/>
        <v>57</v>
      </c>
      <c r="E24" s="158">
        <f>'表3-1'!E24</f>
        <v>136</v>
      </c>
      <c r="F24" s="52">
        <f>'表3-1'!F24</f>
        <v>272</v>
      </c>
      <c r="G24" s="442">
        <f>E24+F24</f>
        <v>408</v>
      </c>
      <c r="H24" s="526">
        <v>14</v>
      </c>
      <c r="I24" s="500">
        <f>'表3-1'!I24</f>
        <v>306</v>
      </c>
      <c r="J24" s="508">
        <v>43</v>
      </c>
    </row>
    <row r="25" spans="1:10" ht="18" customHeight="1">
      <c r="A25" s="26" t="s">
        <v>41</v>
      </c>
      <c r="B25" s="389">
        <f>SUM(B26)</f>
        <v>830</v>
      </c>
      <c r="C25" s="476">
        <f>SUM(C26)</f>
        <v>455</v>
      </c>
      <c r="D25" s="504">
        <f t="shared" si="4"/>
        <v>150</v>
      </c>
      <c r="E25" s="473">
        <f t="shared" ref="E25:J25" si="7">SUM(E26)</f>
        <v>88</v>
      </c>
      <c r="F25" s="483">
        <f t="shared" si="7"/>
        <v>181</v>
      </c>
      <c r="G25" s="492">
        <f t="shared" si="7"/>
        <v>269</v>
      </c>
      <c r="H25" s="527">
        <f t="shared" si="7"/>
        <v>104</v>
      </c>
      <c r="I25" s="473">
        <f t="shared" si="7"/>
        <v>186</v>
      </c>
      <c r="J25" s="539">
        <f t="shared" si="7"/>
        <v>46</v>
      </c>
    </row>
    <row r="26" spans="1:10" ht="18" customHeight="1">
      <c r="A26" s="33" t="s">
        <v>69</v>
      </c>
      <c r="B26" s="34">
        <f>'表3-1'!B26</f>
        <v>830</v>
      </c>
      <c r="C26" s="87">
        <f>G26+I26</f>
        <v>455</v>
      </c>
      <c r="D26" s="507">
        <f t="shared" si="4"/>
        <v>150</v>
      </c>
      <c r="E26" s="158">
        <f>'表3-1'!E26</f>
        <v>88</v>
      </c>
      <c r="F26" s="52">
        <f>'表3-1'!F26</f>
        <v>181</v>
      </c>
      <c r="G26" s="442">
        <f>E26+F26</f>
        <v>269</v>
      </c>
      <c r="H26" s="526">
        <v>104</v>
      </c>
      <c r="I26" s="500">
        <f>'表3-1'!I26</f>
        <v>186</v>
      </c>
      <c r="J26" s="508">
        <v>46</v>
      </c>
    </row>
    <row r="27" spans="1:10" ht="18" customHeight="1">
      <c r="A27" s="26" t="s">
        <v>3</v>
      </c>
      <c r="B27" s="393">
        <f>SUM(B28:B30)</f>
        <v>9305</v>
      </c>
      <c r="C27" s="412">
        <f>SUM(C28:C30)</f>
        <v>4419</v>
      </c>
      <c r="D27" s="504">
        <f t="shared" si="4"/>
        <v>1391</v>
      </c>
      <c r="E27" s="512">
        <f t="shared" ref="E27:J27" si="8">SUM(E28:E30)</f>
        <v>853</v>
      </c>
      <c r="F27" s="514">
        <f t="shared" si="8"/>
        <v>1731</v>
      </c>
      <c r="G27" s="492">
        <f t="shared" si="8"/>
        <v>2584</v>
      </c>
      <c r="H27" s="527">
        <f t="shared" si="8"/>
        <v>946</v>
      </c>
      <c r="I27" s="512">
        <f t="shared" si="8"/>
        <v>1835</v>
      </c>
      <c r="J27" s="539">
        <f t="shared" si="8"/>
        <v>445</v>
      </c>
    </row>
    <row r="28" spans="1:10" ht="18" customHeight="1">
      <c r="A28" s="28" t="s">
        <v>14</v>
      </c>
      <c r="B28" s="28">
        <f>'表3-1'!B28</f>
        <v>1098</v>
      </c>
      <c r="C28" s="500">
        <f>G28+I28</f>
        <v>491</v>
      </c>
      <c r="D28" s="508">
        <f t="shared" si="4"/>
        <v>163</v>
      </c>
      <c r="E28" s="158">
        <f>'表3-1'!E28</f>
        <v>104</v>
      </c>
      <c r="F28" s="50">
        <f>'表3-1'!F28</f>
        <v>174</v>
      </c>
      <c r="G28" s="442">
        <f>E28+F28</f>
        <v>278</v>
      </c>
      <c r="H28" s="523">
        <v>97</v>
      </c>
      <c r="I28" s="87">
        <f>'表3-1'!I28</f>
        <v>213</v>
      </c>
      <c r="J28" s="508">
        <v>66</v>
      </c>
    </row>
    <row r="29" spans="1:10" ht="18" customHeight="1">
      <c r="A29" s="29" t="s">
        <v>0</v>
      </c>
      <c r="B29" s="29">
        <f>'表3-1'!B29</f>
        <v>5643</v>
      </c>
      <c r="C29" s="475">
        <f>G29+I29</f>
        <v>2710</v>
      </c>
      <c r="D29" s="505">
        <f t="shared" si="4"/>
        <v>900</v>
      </c>
      <c r="E29" s="30">
        <f>'表3-1'!E29</f>
        <v>502</v>
      </c>
      <c r="F29" s="51">
        <f>'表3-1'!F29</f>
        <v>1088</v>
      </c>
      <c r="G29" s="517">
        <f>E29+F29</f>
        <v>1590</v>
      </c>
      <c r="H29" s="528">
        <v>622</v>
      </c>
      <c r="I29" s="471">
        <f>'表3-1'!I29</f>
        <v>1120</v>
      </c>
      <c r="J29" s="507">
        <v>278</v>
      </c>
    </row>
    <row r="30" spans="1:10" ht="18" customHeight="1">
      <c r="A30" s="34" t="s">
        <v>88</v>
      </c>
      <c r="B30" s="34">
        <f>'表3-1'!B30</f>
        <v>2564</v>
      </c>
      <c r="C30" s="413">
        <f>G30+I30</f>
        <v>1218</v>
      </c>
      <c r="D30" s="509">
        <f t="shared" si="4"/>
        <v>328</v>
      </c>
      <c r="E30" s="391">
        <f>'表3-1'!E30</f>
        <v>247</v>
      </c>
      <c r="F30" s="52">
        <f>'表3-1'!F30</f>
        <v>469</v>
      </c>
      <c r="G30" s="443">
        <f>E30+F30</f>
        <v>716</v>
      </c>
      <c r="H30" s="529">
        <v>227</v>
      </c>
      <c r="I30" s="413">
        <f>'表3-1'!I30</f>
        <v>502</v>
      </c>
      <c r="J30" s="509">
        <v>101</v>
      </c>
    </row>
    <row r="31" spans="1:10" ht="18" customHeight="1">
      <c r="A31" s="26" t="s">
        <v>67</v>
      </c>
      <c r="B31" s="394">
        <f>SUM(B32:B35)</f>
        <v>7798</v>
      </c>
      <c r="C31" s="412">
        <f>SUM(C32:C35)</f>
        <v>3335</v>
      </c>
      <c r="D31" s="504">
        <f t="shared" si="4"/>
        <v>1152</v>
      </c>
      <c r="E31" s="473">
        <f t="shared" ref="E31:J31" si="9">SUM(E32:E35)</f>
        <v>563</v>
      </c>
      <c r="F31" s="483">
        <f t="shared" si="9"/>
        <v>1313</v>
      </c>
      <c r="G31" s="492">
        <f t="shared" si="9"/>
        <v>1876</v>
      </c>
      <c r="H31" s="527">
        <f t="shared" si="9"/>
        <v>745</v>
      </c>
      <c r="I31" s="473">
        <f t="shared" si="9"/>
        <v>1459</v>
      </c>
      <c r="J31" s="539">
        <f t="shared" si="9"/>
        <v>407</v>
      </c>
    </row>
    <row r="32" spans="1:10" ht="18" customHeight="1">
      <c r="A32" s="28" t="s">
        <v>58</v>
      </c>
      <c r="B32" s="28">
        <f>'表3-1'!B32</f>
        <v>3306</v>
      </c>
      <c r="C32" s="500">
        <f>G32+I32</f>
        <v>1672</v>
      </c>
      <c r="D32" s="508">
        <f t="shared" si="4"/>
        <v>654</v>
      </c>
      <c r="E32" s="158">
        <f>'表3-1'!E32</f>
        <v>297</v>
      </c>
      <c r="F32" s="50">
        <f>'表3-1'!F32</f>
        <v>684</v>
      </c>
      <c r="G32" s="442">
        <f>E32+F32</f>
        <v>981</v>
      </c>
      <c r="H32" s="526">
        <v>423</v>
      </c>
      <c r="I32" s="87">
        <f>'表3-1'!I32</f>
        <v>691</v>
      </c>
      <c r="J32" s="508">
        <v>231</v>
      </c>
    </row>
    <row r="33" spans="1:14" ht="18" customHeight="1">
      <c r="A33" s="29" t="s">
        <v>82</v>
      </c>
      <c r="B33" s="29">
        <f>'表3-1'!B33</f>
        <v>2141</v>
      </c>
      <c r="C33" s="471">
        <f>G33+I33</f>
        <v>923</v>
      </c>
      <c r="D33" s="505">
        <f t="shared" si="4"/>
        <v>264</v>
      </c>
      <c r="E33" s="30">
        <f>'表3-1'!E33</f>
        <v>129</v>
      </c>
      <c r="F33" s="51">
        <f>'表3-1'!F33</f>
        <v>372</v>
      </c>
      <c r="G33" s="518">
        <f>E33+F33</f>
        <v>501</v>
      </c>
      <c r="H33" s="528">
        <v>173</v>
      </c>
      <c r="I33" s="471">
        <f>'表3-1'!I33</f>
        <v>422</v>
      </c>
      <c r="J33" s="507">
        <v>91</v>
      </c>
    </row>
    <row r="34" spans="1:14" ht="18" customHeight="1">
      <c r="A34" s="29" t="s">
        <v>37</v>
      </c>
      <c r="B34" s="29">
        <f>'表3-1'!B34</f>
        <v>1501</v>
      </c>
      <c r="C34" s="471">
        <f>G34+I34</f>
        <v>572</v>
      </c>
      <c r="D34" s="505">
        <f t="shared" si="4"/>
        <v>209</v>
      </c>
      <c r="E34" s="30">
        <f>'表3-1'!E34</f>
        <v>107</v>
      </c>
      <c r="F34" s="51">
        <f>'表3-1'!F34</f>
        <v>206</v>
      </c>
      <c r="G34" s="518">
        <f>E34+F34</f>
        <v>313</v>
      </c>
      <c r="H34" s="530">
        <v>135</v>
      </c>
      <c r="I34" s="471">
        <f>'表3-1'!I34</f>
        <v>259</v>
      </c>
      <c r="J34" s="505">
        <v>74</v>
      </c>
    </row>
    <row r="35" spans="1:14" ht="18" customHeight="1">
      <c r="A35" s="34" t="s">
        <v>83</v>
      </c>
      <c r="B35" s="34">
        <f>'表3-1'!B35</f>
        <v>850</v>
      </c>
      <c r="C35" s="472">
        <f>G35+I35</f>
        <v>168</v>
      </c>
      <c r="D35" s="509">
        <f t="shared" si="4"/>
        <v>25</v>
      </c>
      <c r="E35" s="391">
        <f>'表3-1'!E35</f>
        <v>30</v>
      </c>
      <c r="F35" s="52">
        <f>'表3-1'!F35</f>
        <v>51</v>
      </c>
      <c r="G35" s="518">
        <f>E35+F35</f>
        <v>81</v>
      </c>
      <c r="H35" s="531">
        <v>14</v>
      </c>
      <c r="I35" s="413">
        <f>'表3-1'!I35</f>
        <v>87</v>
      </c>
      <c r="J35" s="540">
        <v>11</v>
      </c>
    </row>
    <row r="36" spans="1:14" ht="18" customHeight="1">
      <c r="A36" s="26" t="s">
        <v>22</v>
      </c>
      <c r="B36" s="389">
        <f>SUM(B37)</f>
        <v>5986</v>
      </c>
      <c r="C36" s="476">
        <f>SUM(C37)</f>
        <v>1874</v>
      </c>
      <c r="D36" s="504">
        <f t="shared" si="4"/>
        <v>493</v>
      </c>
      <c r="E36" s="473">
        <f t="shared" ref="E36:J36" si="10">SUM(E37)</f>
        <v>336</v>
      </c>
      <c r="F36" s="483">
        <f t="shared" si="10"/>
        <v>639</v>
      </c>
      <c r="G36" s="492">
        <f t="shared" si="10"/>
        <v>975</v>
      </c>
      <c r="H36" s="527">
        <f t="shared" si="10"/>
        <v>274</v>
      </c>
      <c r="I36" s="473">
        <f t="shared" si="10"/>
        <v>899</v>
      </c>
      <c r="J36" s="539">
        <f t="shared" si="10"/>
        <v>219</v>
      </c>
    </row>
    <row r="37" spans="1:14" ht="18" customHeight="1">
      <c r="A37" s="33" t="s">
        <v>86</v>
      </c>
      <c r="B37" s="34">
        <f>'表3-1'!B37</f>
        <v>5986</v>
      </c>
      <c r="C37" s="87">
        <f>G37+I37</f>
        <v>1874</v>
      </c>
      <c r="D37" s="507">
        <f t="shared" si="4"/>
        <v>493</v>
      </c>
      <c r="E37" s="158">
        <f>'表3-1'!E37</f>
        <v>336</v>
      </c>
      <c r="F37" s="52">
        <f>'表3-1'!F37</f>
        <v>639</v>
      </c>
      <c r="G37" s="442">
        <f>E37+F37</f>
        <v>975</v>
      </c>
      <c r="H37" s="526">
        <v>274</v>
      </c>
      <c r="I37" s="471">
        <f>'表3-1'!I37</f>
        <v>899</v>
      </c>
      <c r="J37" s="508">
        <v>219</v>
      </c>
    </row>
    <row r="38" spans="1:14" ht="18" customHeight="1">
      <c r="A38" s="26" t="s">
        <v>24</v>
      </c>
      <c r="B38" s="389">
        <f>SUM(B39:B40)</f>
        <v>5698</v>
      </c>
      <c r="C38" s="412">
        <f>SUM(C39:C40)</f>
        <v>1511</v>
      </c>
      <c r="D38" s="504">
        <f t="shared" si="4"/>
        <v>312</v>
      </c>
      <c r="E38" s="40">
        <f t="shared" ref="E38:J38" si="11">SUM(E39:E40)</f>
        <v>314</v>
      </c>
      <c r="F38" s="41">
        <f t="shared" si="11"/>
        <v>413</v>
      </c>
      <c r="G38" s="449">
        <f t="shared" si="11"/>
        <v>727</v>
      </c>
      <c r="H38" s="532">
        <f t="shared" si="11"/>
        <v>143</v>
      </c>
      <c r="I38" s="40">
        <f t="shared" si="11"/>
        <v>784</v>
      </c>
      <c r="J38" s="541">
        <f t="shared" si="11"/>
        <v>169</v>
      </c>
    </row>
    <row r="39" spans="1:14" ht="18" customHeight="1">
      <c r="A39" s="28" t="s">
        <v>47</v>
      </c>
      <c r="B39" s="28">
        <f>'表3-1'!B39</f>
        <v>4547</v>
      </c>
      <c r="C39" s="87">
        <f>G39+I39</f>
        <v>1236</v>
      </c>
      <c r="D39" s="508">
        <f t="shared" si="4"/>
        <v>245</v>
      </c>
      <c r="E39" s="42">
        <f>'表3-1'!E39</f>
        <v>262</v>
      </c>
      <c r="F39" s="50">
        <f>'表3-1'!F39</f>
        <v>324</v>
      </c>
      <c r="G39" s="442">
        <f>E39+F39</f>
        <v>586</v>
      </c>
      <c r="H39" s="523">
        <v>103</v>
      </c>
      <c r="I39" s="471">
        <f>'表3-1'!I39</f>
        <v>650</v>
      </c>
      <c r="J39" s="508">
        <v>142</v>
      </c>
    </row>
    <row r="40" spans="1:14" ht="18" customHeight="1">
      <c r="A40" s="34" t="s">
        <v>101</v>
      </c>
      <c r="B40" s="32">
        <f>'表3-1'!B40</f>
        <v>1151</v>
      </c>
      <c r="C40" s="413">
        <f>G40+I40</f>
        <v>275</v>
      </c>
      <c r="D40" s="509">
        <f t="shared" si="4"/>
        <v>67</v>
      </c>
      <c r="E40" s="172">
        <f>'表3-1'!E40</f>
        <v>52</v>
      </c>
      <c r="F40" s="52">
        <f>'表3-1'!F40</f>
        <v>89</v>
      </c>
      <c r="G40" s="443">
        <f>E40+F40</f>
        <v>141</v>
      </c>
      <c r="H40" s="531">
        <v>40</v>
      </c>
      <c r="I40" s="413">
        <f>'表3-1'!I40</f>
        <v>134</v>
      </c>
      <c r="J40" s="509">
        <v>27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">
        <v>175</v>
      </c>
      <c r="B42" s="56"/>
      <c r="C42" s="56"/>
      <c r="D42" s="56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301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5"/>
      <c r="G46" s="45"/>
      <c r="H46" s="45"/>
      <c r="I46" s="45"/>
      <c r="J46" s="45"/>
      <c r="K46" s="45"/>
      <c r="L46" s="497"/>
      <c r="M46" s="497"/>
      <c r="N46" s="45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45"/>
  <printOptions horizontalCentered="1"/>
  <pageMargins left="0.51181102362204722" right="0.47244094488188976" top="0.74803149606299213" bottom="0.51181102362204722" header="0.51181102362204722" footer="0.31496062992125984"/>
  <pageSetup paperSize="9" scale="93" fitToWidth="1" fitToHeight="1" orientation="portrait" usePrinterDefaults="1" r:id="rId1"/>
  <headerFooter alignWithMargins="0">
    <oddHeader>&amp;L表3-3</oddHeader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view="pageBreakPreview" topLeftCell="A28" zoomScale="130" zoomScaleNormal="110" zoomScaleSheetLayoutView="130" workbookViewId="0">
      <selection activeCell="B22" sqref="B22:J22"/>
    </sheetView>
  </sheetViews>
  <sheetFormatPr defaultRowHeight="12"/>
  <cols>
    <col min="1" max="1" width="12.875" style="270" customWidth="1"/>
    <col min="2" max="2" width="9.75" style="270" customWidth="1"/>
    <col min="3" max="5" width="9.5" style="270" customWidth="1"/>
    <col min="6" max="6" width="9.375" style="270" customWidth="1"/>
    <col min="7" max="7" width="9.5" style="270" customWidth="1"/>
    <col min="8" max="8" width="9.125" style="270" customWidth="1"/>
    <col min="9" max="9" width="9.5" style="270" customWidth="1"/>
    <col min="10" max="10" width="9.875" style="270" customWidth="1"/>
    <col min="11" max="12" width="9" style="176" customWidth="1"/>
    <col min="13" max="16384" width="9" style="270" customWidth="1"/>
  </cols>
  <sheetData>
    <row r="1" spans="1:10" ht="31.5" customHeight="1">
      <c r="A1" s="467" t="str">
        <f>表紙!B23</f>
        <v>令和４年度市町村別高齢者世帯に占める要支援・要介護世帯数割合（市郡別）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20.25" customHeight="1">
      <c r="A2" s="382"/>
      <c r="J2" s="143" t="str">
        <f>'表1-1'!J2</f>
        <v>令和４年７月１日現在</v>
      </c>
    </row>
    <row r="3" spans="1:10" ht="18" customHeight="1">
      <c r="A3" s="383" t="s">
        <v>33</v>
      </c>
      <c r="B3" s="396" t="s">
        <v>185</v>
      </c>
      <c r="C3" s="543"/>
      <c r="D3" s="543"/>
      <c r="E3" s="422"/>
      <c r="F3" s="422"/>
      <c r="G3" s="422"/>
      <c r="H3" s="422"/>
      <c r="I3" s="422"/>
      <c r="J3" s="459"/>
    </row>
    <row r="4" spans="1:10" ht="18" customHeight="1">
      <c r="A4" s="384"/>
      <c r="B4" s="542"/>
      <c r="C4" s="544"/>
      <c r="D4" s="544"/>
      <c r="E4" s="547" t="s">
        <v>184</v>
      </c>
      <c r="F4" s="550"/>
      <c r="G4" s="551"/>
      <c r="H4" s="559" t="s">
        <v>180</v>
      </c>
      <c r="I4" s="414"/>
      <c r="J4" s="561"/>
    </row>
    <row r="5" spans="1:10" ht="90.75" customHeight="1">
      <c r="A5" s="384"/>
      <c r="B5" s="424" t="s">
        <v>172</v>
      </c>
      <c r="C5" s="501" t="s">
        <v>240</v>
      </c>
      <c r="D5" s="546" t="s">
        <v>212</v>
      </c>
      <c r="E5" s="548" t="s">
        <v>36</v>
      </c>
      <c r="F5" s="520" t="s">
        <v>239</v>
      </c>
      <c r="G5" s="533" t="s">
        <v>212</v>
      </c>
      <c r="H5" s="398" t="s">
        <v>172</v>
      </c>
      <c r="I5" s="560" t="s">
        <v>240</v>
      </c>
      <c r="J5" s="533" t="s">
        <v>212</v>
      </c>
    </row>
    <row r="6" spans="1:10" ht="40.5" customHeight="1">
      <c r="A6" s="385"/>
      <c r="B6" s="498" t="s">
        <v>211</v>
      </c>
      <c r="C6" s="444" t="s">
        <v>209</v>
      </c>
      <c r="D6" s="417" t="s">
        <v>213</v>
      </c>
      <c r="E6" s="549" t="s">
        <v>202</v>
      </c>
      <c r="F6" s="452" t="s">
        <v>7</v>
      </c>
      <c r="G6" s="452" t="s">
        <v>214</v>
      </c>
      <c r="H6" s="343" t="s">
        <v>194</v>
      </c>
      <c r="I6" s="444" t="s">
        <v>116</v>
      </c>
      <c r="J6" s="417" t="s">
        <v>216</v>
      </c>
    </row>
    <row r="7" spans="1:10" ht="18" customHeight="1">
      <c r="A7" s="26" t="s">
        <v>59</v>
      </c>
      <c r="B7" s="399">
        <f>SUM(B8:B9)</f>
        <v>137216</v>
      </c>
      <c r="C7" s="482">
        <f>SUM(C8:C9)</f>
        <v>38863</v>
      </c>
      <c r="D7" s="418">
        <f t="shared" ref="D7:D40" si="0">C7/B7</f>
        <v>0.28322498833955223</v>
      </c>
      <c r="E7" s="399">
        <f>SUM(E8:E9)</f>
        <v>77209</v>
      </c>
      <c r="F7" s="482">
        <f>SUM(F8:F9)</f>
        <v>24557</v>
      </c>
      <c r="G7" s="552">
        <f t="shared" ref="G7:G40" si="1">F7/E7</f>
        <v>0.31805877553134998</v>
      </c>
      <c r="H7" s="399">
        <f>SUM(H8:H9)</f>
        <v>60007</v>
      </c>
      <c r="I7" s="482">
        <f>SUM(I8:I9)</f>
        <v>14306</v>
      </c>
      <c r="J7" s="418">
        <f t="shared" ref="J7:J40" si="2">I7/H7</f>
        <v>0.23840551935607512</v>
      </c>
    </row>
    <row r="8" spans="1:10" ht="18" customHeight="1">
      <c r="A8" s="27" t="s">
        <v>60</v>
      </c>
      <c r="B8" s="400">
        <f>SUM(B10:B22)</f>
        <v>124908</v>
      </c>
      <c r="C8" s="545">
        <f>SUM(C10:C22)</f>
        <v>35308</v>
      </c>
      <c r="D8" s="418">
        <f t="shared" si="0"/>
        <v>0.28267204662631695</v>
      </c>
      <c r="E8" s="400">
        <f>SUM(E10:E22)</f>
        <v>70370</v>
      </c>
      <c r="F8" s="545">
        <f>SUM(F10:F22)</f>
        <v>22331</v>
      </c>
      <c r="G8" s="552">
        <f t="shared" si="1"/>
        <v>0.3173369333522808</v>
      </c>
      <c r="H8" s="400">
        <f>SUM(H10:H22)</f>
        <v>54538</v>
      </c>
      <c r="I8" s="545">
        <f>SUM(I10:I22)</f>
        <v>12977</v>
      </c>
      <c r="J8" s="418">
        <f t="shared" si="2"/>
        <v>0.23794418570537973</v>
      </c>
    </row>
    <row r="9" spans="1:10" ht="18" customHeight="1">
      <c r="A9" s="27" t="s">
        <v>63</v>
      </c>
      <c r="B9" s="499">
        <f>B23+B25+B27+B31+B36+B38</f>
        <v>12308</v>
      </c>
      <c r="C9" s="483">
        <f>SUM(C23,C25,C27,C31,C36,C38)</f>
        <v>3555</v>
      </c>
      <c r="D9" s="420">
        <f t="shared" si="0"/>
        <v>0.28883652908677282</v>
      </c>
      <c r="E9" s="473">
        <f>SUM(E23,E25,E27,E31,E36,E38)</f>
        <v>6839</v>
      </c>
      <c r="F9" s="483">
        <f>SUM(F23,F25,F27,F31,F36,F38)</f>
        <v>2226</v>
      </c>
      <c r="G9" s="553">
        <f t="shared" si="1"/>
        <v>0.32548618219037873</v>
      </c>
      <c r="H9" s="473">
        <f>SUM(H23,H25,H27,H31,H36,H38)</f>
        <v>5469</v>
      </c>
      <c r="I9" s="483">
        <f>SUM(I23,I25,I27,I31,I36,I38)</f>
        <v>1329</v>
      </c>
      <c r="J9" s="420">
        <f t="shared" si="2"/>
        <v>0.24300603400987383</v>
      </c>
    </row>
    <row r="10" spans="1:10" ht="18" customHeight="1">
      <c r="A10" s="28" t="s">
        <v>87</v>
      </c>
      <c r="B10" s="87">
        <f t="shared" ref="B10:C22" si="3">E10+H10</f>
        <v>46803</v>
      </c>
      <c r="C10" s="105">
        <f t="shared" si="3"/>
        <v>14053</v>
      </c>
      <c r="D10" s="359">
        <f t="shared" si="0"/>
        <v>0.30025853043608314</v>
      </c>
      <c r="E10" s="87">
        <f>'表3-1'!G10</f>
        <v>27251</v>
      </c>
      <c r="F10" s="442">
        <f>'表3-3'!H10</f>
        <v>9404</v>
      </c>
      <c r="G10" s="495">
        <f t="shared" si="1"/>
        <v>0.34508825364206819</v>
      </c>
      <c r="H10" s="87">
        <f>'表3-1'!I10</f>
        <v>19552</v>
      </c>
      <c r="I10" s="442">
        <f>'表3-3'!J10</f>
        <v>4649</v>
      </c>
      <c r="J10" s="562">
        <f t="shared" si="2"/>
        <v>0.23777618657937807</v>
      </c>
    </row>
    <row r="11" spans="1:10" ht="18" customHeight="1">
      <c r="A11" s="29" t="s">
        <v>64</v>
      </c>
      <c r="B11" s="471">
        <f t="shared" si="3"/>
        <v>9732</v>
      </c>
      <c r="C11" s="105">
        <f t="shared" si="3"/>
        <v>3101</v>
      </c>
      <c r="D11" s="360">
        <f t="shared" si="0"/>
        <v>0.31863953966296754</v>
      </c>
      <c r="E11" s="471">
        <f>'表3-1'!G11</f>
        <v>6013</v>
      </c>
      <c r="F11" s="105">
        <f>'表3-3'!H11</f>
        <v>2159</v>
      </c>
      <c r="G11" s="554">
        <f t="shared" si="1"/>
        <v>0.35905538000997839</v>
      </c>
      <c r="H11" s="471">
        <f>'表3-1'!I11</f>
        <v>3719</v>
      </c>
      <c r="I11" s="105">
        <f>'表3-3'!J11</f>
        <v>942</v>
      </c>
      <c r="J11" s="563">
        <f t="shared" si="2"/>
        <v>0.25329389620865822</v>
      </c>
    </row>
    <row r="12" spans="1:10" ht="18" customHeight="1">
      <c r="A12" s="29" t="s">
        <v>4</v>
      </c>
      <c r="B12" s="471">
        <f t="shared" si="3"/>
        <v>9980</v>
      </c>
      <c r="C12" s="105">
        <f t="shared" si="3"/>
        <v>2846</v>
      </c>
      <c r="D12" s="360">
        <f t="shared" si="0"/>
        <v>0.28517034068136271</v>
      </c>
      <c r="E12" s="471">
        <f>'表3-1'!G12</f>
        <v>5131</v>
      </c>
      <c r="F12" s="105">
        <f>'表3-3'!H12</f>
        <v>1590</v>
      </c>
      <c r="G12" s="554">
        <f t="shared" si="1"/>
        <v>0.30988111479243813</v>
      </c>
      <c r="H12" s="471">
        <f>'表3-1'!I12</f>
        <v>4849</v>
      </c>
      <c r="I12" s="105">
        <f>'表3-3'!J12</f>
        <v>1256</v>
      </c>
      <c r="J12" s="563">
        <f t="shared" si="2"/>
        <v>0.25902247886162094</v>
      </c>
    </row>
    <row r="13" spans="1:10" ht="18" customHeight="1">
      <c r="A13" s="29" t="s">
        <v>65</v>
      </c>
      <c r="B13" s="471">
        <f t="shared" si="3"/>
        <v>9139</v>
      </c>
      <c r="C13" s="105">
        <f t="shared" si="3"/>
        <v>1941</v>
      </c>
      <c r="D13" s="358">
        <f t="shared" si="0"/>
        <v>0.21238647554437029</v>
      </c>
      <c r="E13" s="471">
        <f>'表3-1'!G13</f>
        <v>4393</v>
      </c>
      <c r="F13" s="105">
        <f>'表3-3'!H13</f>
        <v>936</v>
      </c>
      <c r="G13" s="555">
        <f t="shared" si="1"/>
        <v>0.21306624174823582</v>
      </c>
      <c r="H13" s="471">
        <f>'表3-1'!I13</f>
        <v>4746</v>
      </c>
      <c r="I13" s="105">
        <f>'表3-3'!J13</f>
        <v>1005</v>
      </c>
      <c r="J13" s="564">
        <f t="shared" si="2"/>
        <v>0.21175726927939317</v>
      </c>
    </row>
    <row r="14" spans="1:10" ht="18" customHeight="1">
      <c r="A14" s="29" t="s">
        <v>72</v>
      </c>
      <c r="B14" s="471">
        <f t="shared" si="3"/>
        <v>3962</v>
      </c>
      <c r="C14" s="105">
        <f t="shared" si="3"/>
        <v>1162</v>
      </c>
      <c r="D14" s="359">
        <f t="shared" si="0"/>
        <v>0.29328621908127206</v>
      </c>
      <c r="E14" s="471">
        <f>'表3-1'!G14</f>
        <v>2031</v>
      </c>
      <c r="F14" s="105">
        <f>'表3-3'!H14</f>
        <v>607</v>
      </c>
      <c r="G14" s="495">
        <f t="shared" si="1"/>
        <v>0.29886755292959133</v>
      </c>
      <c r="H14" s="471">
        <f>'表3-1'!I14</f>
        <v>1931</v>
      </c>
      <c r="I14" s="105">
        <f>'表3-3'!J14</f>
        <v>555</v>
      </c>
      <c r="J14" s="562">
        <f t="shared" si="2"/>
        <v>0.28741584671154841</v>
      </c>
    </row>
    <row r="15" spans="1:10" ht="18" customHeight="1">
      <c r="A15" s="29" t="s">
        <v>74</v>
      </c>
      <c r="B15" s="471">
        <f t="shared" si="3"/>
        <v>5671</v>
      </c>
      <c r="C15" s="105">
        <f t="shared" si="3"/>
        <v>1506</v>
      </c>
      <c r="D15" s="360">
        <f t="shared" si="0"/>
        <v>0.26556162934226768</v>
      </c>
      <c r="E15" s="471">
        <f>'表3-1'!G15</f>
        <v>3244</v>
      </c>
      <c r="F15" s="105">
        <f>'表3-3'!H15</f>
        <v>955</v>
      </c>
      <c r="G15" s="554">
        <f t="shared" si="1"/>
        <v>0.2943896424167694</v>
      </c>
      <c r="H15" s="471">
        <f>'表3-1'!I15</f>
        <v>2427</v>
      </c>
      <c r="I15" s="105">
        <f>'表3-3'!J15</f>
        <v>551</v>
      </c>
      <c r="J15" s="563">
        <f t="shared" si="2"/>
        <v>0.22702925422332096</v>
      </c>
    </row>
    <row r="16" spans="1:10" ht="18" customHeight="1">
      <c r="A16" s="29" t="s">
        <v>77</v>
      </c>
      <c r="B16" s="471">
        <f t="shared" si="3"/>
        <v>3344</v>
      </c>
      <c r="C16" s="105">
        <f t="shared" si="3"/>
        <v>841</v>
      </c>
      <c r="D16" s="358">
        <f t="shared" si="0"/>
        <v>0.25149521531100477</v>
      </c>
      <c r="E16" s="471">
        <f>'表3-1'!G16</f>
        <v>1771</v>
      </c>
      <c r="F16" s="105">
        <f>'表3-3'!H16</f>
        <v>425</v>
      </c>
      <c r="G16" s="555">
        <f t="shared" si="1"/>
        <v>0.23997741389045738</v>
      </c>
      <c r="H16" s="471">
        <f>'表3-1'!I16</f>
        <v>1573</v>
      </c>
      <c r="I16" s="105">
        <f>'表3-3'!J16</f>
        <v>416</v>
      </c>
      <c r="J16" s="564">
        <f t="shared" si="2"/>
        <v>0.26446280991735538</v>
      </c>
    </row>
    <row r="17" spans="1:10" ht="18" customHeight="1">
      <c r="A17" s="29" t="s">
        <v>75</v>
      </c>
      <c r="B17" s="471">
        <f t="shared" si="3"/>
        <v>9652</v>
      </c>
      <c r="C17" s="105">
        <f t="shared" si="3"/>
        <v>2932</v>
      </c>
      <c r="D17" s="358">
        <f t="shared" si="0"/>
        <v>0.30377123912142562</v>
      </c>
      <c r="E17" s="471">
        <f>'表3-1'!G17</f>
        <v>5442</v>
      </c>
      <c r="F17" s="105">
        <f>'表3-3'!H17</f>
        <v>1925</v>
      </c>
      <c r="G17" s="555">
        <f t="shared" si="1"/>
        <v>0.35373024623300259</v>
      </c>
      <c r="H17" s="471">
        <f>'表3-1'!I17</f>
        <v>4210</v>
      </c>
      <c r="I17" s="105">
        <f>'表3-3'!J17</f>
        <v>1007</v>
      </c>
      <c r="J17" s="564">
        <f t="shared" si="2"/>
        <v>0.23919239904988124</v>
      </c>
    </row>
    <row r="18" spans="1:10" ht="18" customHeight="1">
      <c r="A18" s="29" t="s">
        <v>13</v>
      </c>
      <c r="B18" s="471">
        <f t="shared" si="3"/>
        <v>4555</v>
      </c>
      <c r="C18" s="105">
        <f t="shared" si="3"/>
        <v>1123</v>
      </c>
      <c r="D18" s="358">
        <f t="shared" si="0"/>
        <v>0.24654226125137213</v>
      </c>
      <c r="E18" s="471">
        <f>'表3-1'!G18</f>
        <v>2553</v>
      </c>
      <c r="F18" s="105">
        <f>'表3-3'!H18</f>
        <v>723</v>
      </c>
      <c r="G18" s="555">
        <f t="shared" si="1"/>
        <v>0.28319623971797886</v>
      </c>
      <c r="H18" s="471">
        <f>'表3-1'!I18</f>
        <v>2002</v>
      </c>
      <c r="I18" s="105">
        <f>'表3-3'!J18</f>
        <v>400</v>
      </c>
      <c r="J18" s="564">
        <f t="shared" si="2"/>
        <v>0.19980019980019981</v>
      </c>
    </row>
    <row r="19" spans="1:10" ht="18" customHeight="1">
      <c r="A19" s="29" t="s">
        <v>97</v>
      </c>
      <c r="B19" s="471">
        <f t="shared" si="3"/>
        <v>9986</v>
      </c>
      <c r="C19" s="105">
        <f t="shared" si="3"/>
        <v>2828</v>
      </c>
      <c r="D19" s="359">
        <f t="shared" si="0"/>
        <v>0.2831964750650911</v>
      </c>
      <c r="E19" s="471">
        <f>'表3-1'!G19</f>
        <v>5592</v>
      </c>
      <c r="F19" s="105">
        <f>'表3-3'!H19</f>
        <v>1762</v>
      </c>
      <c r="G19" s="495">
        <f t="shared" si="1"/>
        <v>0.31509298998569385</v>
      </c>
      <c r="H19" s="471">
        <f>'表3-1'!I19</f>
        <v>4394</v>
      </c>
      <c r="I19" s="105">
        <f>'表3-3'!J19</f>
        <v>1066</v>
      </c>
      <c r="J19" s="562">
        <f t="shared" si="2"/>
        <v>0.24260355029585798</v>
      </c>
    </row>
    <row r="20" spans="1:10" ht="18" customHeight="1">
      <c r="A20" s="29" t="s">
        <v>49</v>
      </c>
      <c r="B20" s="471">
        <f t="shared" si="3"/>
        <v>5187</v>
      </c>
      <c r="C20" s="105">
        <f t="shared" si="3"/>
        <v>1551</v>
      </c>
      <c r="D20" s="358">
        <f t="shared" si="0"/>
        <v>0.2990167727009832</v>
      </c>
      <c r="E20" s="471">
        <f>'表3-1'!G20</f>
        <v>3063</v>
      </c>
      <c r="F20" s="105">
        <f>'表3-3'!H20</f>
        <v>873</v>
      </c>
      <c r="G20" s="555">
        <f t="shared" si="1"/>
        <v>0.28501469147894221</v>
      </c>
      <c r="H20" s="471">
        <f>'表3-1'!I20</f>
        <v>2124</v>
      </c>
      <c r="I20" s="105">
        <f>'表3-3'!J20</f>
        <v>678</v>
      </c>
      <c r="J20" s="564">
        <f t="shared" si="2"/>
        <v>0.3192090395480226</v>
      </c>
    </row>
    <row r="21" spans="1:10" ht="18" customHeight="1">
      <c r="A21" s="29" t="s">
        <v>80</v>
      </c>
      <c r="B21" s="471">
        <f t="shared" si="3"/>
        <v>2931</v>
      </c>
      <c r="C21" s="105">
        <f t="shared" si="3"/>
        <v>641</v>
      </c>
      <c r="D21" s="477">
        <f t="shared" si="0"/>
        <v>0.21869669054930058</v>
      </c>
      <c r="E21" s="471">
        <f>'表3-1'!G21</f>
        <v>1544</v>
      </c>
      <c r="F21" s="105">
        <f>'表3-3'!H21</f>
        <v>360</v>
      </c>
      <c r="G21" s="496">
        <f t="shared" si="1"/>
        <v>0.23316062176165803</v>
      </c>
      <c r="H21" s="471">
        <f>'表3-1'!I21</f>
        <v>1387</v>
      </c>
      <c r="I21" s="105">
        <f>'表3-3'!J21</f>
        <v>281</v>
      </c>
      <c r="J21" s="565">
        <f t="shared" si="2"/>
        <v>0.20259552992069213</v>
      </c>
    </row>
    <row r="22" spans="1:10" ht="18" customHeight="1">
      <c r="A22" s="34" t="s">
        <v>89</v>
      </c>
      <c r="B22" s="411">
        <f t="shared" si="3"/>
        <v>3966</v>
      </c>
      <c r="C22" s="437">
        <f t="shared" si="3"/>
        <v>783</v>
      </c>
      <c r="D22" s="464">
        <f t="shared" si="0"/>
        <v>0.19742813918305599</v>
      </c>
      <c r="E22" s="411">
        <f>'表3-1'!G22</f>
        <v>2342</v>
      </c>
      <c r="F22" s="438">
        <f>'表3-3'!H22</f>
        <v>612</v>
      </c>
      <c r="G22" s="556">
        <f t="shared" si="1"/>
        <v>0.26131511528608026</v>
      </c>
      <c r="H22" s="411">
        <f>'表3-1'!I22</f>
        <v>1624</v>
      </c>
      <c r="I22" s="438">
        <f>'表3-3'!J22</f>
        <v>171</v>
      </c>
      <c r="J22" s="566">
        <f t="shared" si="2"/>
        <v>0.10529556650246305</v>
      </c>
    </row>
    <row r="23" spans="1:10" ht="18" customHeight="1">
      <c r="A23" s="26" t="s">
        <v>78</v>
      </c>
      <c r="B23" s="473">
        <f>SUM(B24)</f>
        <v>714</v>
      </c>
      <c r="C23" s="483">
        <f>SUM(C24)</f>
        <v>57</v>
      </c>
      <c r="D23" s="420">
        <f t="shared" si="0"/>
        <v>7.9831932773109238e-002</v>
      </c>
      <c r="E23" s="473">
        <f>SUM(E24)</f>
        <v>408</v>
      </c>
      <c r="F23" s="492">
        <f>SUM(F24)</f>
        <v>14</v>
      </c>
      <c r="G23" s="553">
        <f t="shared" si="1"/>
        <v>3.4313725490196081e-002</v>
      </c>
      <c r="H23" s="473">
        <f>SUM(H24)</f>
        <v>306</v>
      </c>
      <c r="I23" s="492">
        <f>SUM(I24)</f>
        <v>43</v>
      </c>
      <c r="J23" s="420">
        <f t="shared" si="2"/>
        <v>0.14052287581699346</v>
      </c>
    </row>
    <row r="24" spans="1:10" ht="18" customHeight="1">
      <c r="A24" s="33" t="s">
        <v>46</v>
      </c>
      <c r="B24" s="87">
        <f>E24+H24</f>
        <v>714</v>
      </c>
      <c r="C24" s="105">
        <f>F24+I24</f>
        <v>57</v>
      </c>
      <c r="D24" s="359">
        <f t="shared" si="0"/>
        <v>7.9831932773109238e-002</v>
      </c>
      <c r="E24" s="471">
        <f>'表3-1'!G24</f>
        <v>408</v>
      </c>
      <c r="F24" s="523">
        <f>'表3-3'!H24</f>
        <v>14</v>
      </c>
      <c r="G24" s="495">
        <f t="shared" si="1"/>
        <v>3.4313725490196081e-002</v>
      </c>
      <c r="H24" s="500">
        <f>'表3-1'!I24</f>
        <v>306</v>
      </c>
      <c r="I24" s="515">
        <f>'表3-3'!J24</f>
        <v>43</v>
      </c>
      <c r="J24" s="562">
        <f t="shared" si="2"/>
        <v>0.14052287581699346</v>
      </c>
    </row>
    <row r="25" spans="1:10" ht="18" customHeight="1">
      <c r="A25" s="26" t="s">
        <v>41</v>
      </c>
      <c r="B25" s="473">
        <f>SUM(B26)</f>
        <v>455</v>
      </c>
      <c r="C25" s="483">
        <f>SUM(C26)</f>
        <v>150</v>
      </c>
      <c r="D25" s="420">
        <f t="shared" si="0"/>
        <v>0.32967032967032966</v>
      </c>
      <c r="E25" s="473">
        <f>SUM(E26)</f>
        <v>269</v>
      </c>
      <c r="F25" s="492">
        <f>SUM(F26)</f>
        <v>104</v>
      </c>
      <c r="G25" s="553">
        <f t="shared" si="1"/>
        <v>0.38661710037174724</v>
      </c>
      <c r="H25" s="473">
        <f>SUM(H26)</f>
        <v>186</v>
      </c>
      <c r="I25" s="492">
        <f>SUM(I26)</f>
        <v>46</v>
      </c>
      <c r="J25" s="420">
        <f t="shared" si="2"/>
        <v>0.24731182795698925</v>
      </c>
    </row>
    <row r="26" spans="1:10" ht="18" customHeight="1">
      <c r="A26" s="33" t="s">
        <v>69</v>
      </c>
      <c r="B26" s="87">
        <f>E26+H26</f>
        <v>455</v>
      </c>
      <c r="C26" s="105">
        <f>F26+I26</f>
        <v>150</v>
      </c>
      <c r="D26" s="359">
        <f t="shared" si="0"/>
        <v>0.32967032967032966</v>
      </c>
      <c r="E26" s="471">
        <f>'表3-1'!G26</f>
        <v>269</v>
      </c>
      <c r="F26" s="523">
        <f>'表3-3'!H26</f>
        <v>104</v>
      </c>
      <c r="G26" s="495">
        <f t="shared" si="1"/>
        <v>0.38661710037174724</v>
      </c>
      <c r="H26" s="500">
        <f>'表3-1'!I26</f>
        <v>186</v>
      </c>
      <c r="I26" s="515">
        <f>'表3-3'!J26</f>
        <v>46</v>
      </c>
      <c r="J26" s="562">
        <f t="shared" si="2"/>
        <v>0.24731182795698925</v>
      </c>
    </row>
    <row r="27" spans="1:10" ht="18" customHeight="1">
      <c r="A27" s="26" t="s">
        <v>3</v>
      </c>
      <c r="B27" s="512">
        <f>SUM(B28:B30)</f>
        <v>4419</v>
      </c>
      <c r="C27" s="483">
        <f>SUM(C28:C30)</f>
        <v>1391</v>
      </c>
      <c r="D27" s="420">
        <f t="shared" si="0"/>
        <v>0.31477709889115185</v>
      </c>
      <c r="E27" s="512">
        <f>SUM(E28:E30)</f>
        <v>2584</v>
      </c>
      <c r="F27" s="483">
        <f>SUM(F28:F30)</f>
        <v>946</v>
      </c>
      <c r="G27" s="553">
        <f t="shared" si="1"/>
        <v>0.36609907120743035</v>
      </c>
      <c r="H27" s="512">
        <f>SUM(H28:H30)</f>
        <v>1835</v>
      </c>
      <c r="I27" s="483">
        <f>SUM(I28:I30)</f>
        <v>445</v>
      </c>
      <c r="J27" s="567">
        <f t="shared" si="2"/>
        <v>0.24250681198910082</v>
      </c>
    </row>
    <row r="28" spans="1:10" ht="18" customHeight="1">
      <c r="A28" s="28" t="s">
        <v>14</v>
      </c>
      <c r="B28" s="87">
        <f t="shared" ref="B28:C30" si="4">E28+H28</f>
        <v>491</v>
      </c>
      <c r="C28" s="105">
        <f t="shared" si="4"/>
        <v>163</v>
      </c>
      <c r="D28" s="458">
        <f t="shared" si="0"/>
        <v>0.33197556008146639</v>
      </c>
      <c r="E28" s="87">
        <f>'表3-1'!G28</f>
        <v>278</v>
      </c>
      <c r="F28" s="442">
        <f>'表3-3'!H28</f>
        <v>97</v>
      </c>
      <c r="G28" s="557">
        <f t="shared" si="1"/>
        <v>0.34892086330935251</v>
      </c>
      <c r="H28" s="87">
        <f>'表3-1'!I28</f>
        <v>213</v>
      </c>
      <c r="I28" s="442">
        <f>'表3-3'!J28</f>
        <v>66</v>
      </c>
      <c r="J28" s="568">
        <f t="shared" si="2"/>
        <v>0.30985915492957744</v>
      </c>
    </row>
    <row r="29" spans="1:10" ht="18" customHeight="1">
      <c r="A29" s="29" t="s">
        <v>0</v>
      </c>
      <c r="B29" s="471">
        <f t="shared" si="4"/>
        <v>2710</v>
      </c>
      <c r="C29" s="105">
        <f t="shared" si="4"/>
        <v>900</v>
      </c>
      <c r="D29" s="359">
        <f t="shared" si="0"/>
        <v>0.33210332103321033</v>
      </c>
      <c r="E29" s="471">
        <f>'表3-1'!G29</f>
        <v>1590</v>
      </c>
      <c r="F29" s="105">
        <f>'表3-3'!H29</f>
        <v>622</v>
      </c>
      <c r="G29" s="495">
        <f t="shared" si="1"/>
        <v>0.39119496855345914</v>
      </c>
      <c r="H29" s="471">
        <f>'表3-1'!I29</f>
        <v>1120</v>
      </c>
      <c r="I29" s="105">
        <f>'表3-3'!J29</f>
        <v>278</v>
      </c>
      <c r="J29" s="562">
        <f t="shared" si="2"/>
        <v>0.24821428571428572</v>
      </c>
    </row>
    <row r="30" spans="1:10" ht="18" customHeight="1">
      <c r="A30" s="34" t="s">
        <v>88</v>
      </c>
      <c r="B30" s="413">
        <f t="shared" si="4"/>
        <v>1218</v>
      </c>
      <c r="C30" s="105">
        <f t="shared" si="4"/>
        <v>328</v>
      </c>
      <c r="D30" s="421">
        <f t="shared" si="0"/>
        <v>0.26929392446633826</v>
      </c>
      <c r="E30" s="471">
        <f>'表3-1'!G30</f>
        <v>716</v>
      </c>
      <c r="F30" s="443">
        <f>'表3-3'!H30</f>
        <v>227</v>
      </c>
      <c r="G30" s="558">
        <f t="shared" si="1"/>
        <v>0.31703910614525138</v>
      </c>
      <c r="H30" s="413">
        <f>'表3-1'!I30</f>
        <v>502</v>
      </c>
      <c r="I30" s="443">
        <f>'表3-3'!J30</f>
        <v>101</v>
      </c>
      <c r="J30" s="569">
        <f t="shared" si="2"/>
        <v>0.20119521912350596</v>
      </c>
    </row>
    <row r="31" spans="1:10" ht="18" customHeight="1">
      <c r="A31" s="26" t="s">
        <v>67</v>
      </c>
      <c r="B31" s="473">
        <f>SUM(B32:B35)</f>
        <v>3335</v>
      </c>
      <c r="C31" s="514">
        <f>SUM(C32:C35)</f>
        <v>1152</v>
      </c>
      <c r="D31" s="420">
        <f t="shared" si="0"/>
        <v>0.34542728635682157</v>
      </c>
      <c r="E31" s="473">
        <f>SUM(E32:E35)</f>
        <v>1876</v>
      </c>
      <c r="F31" s="492">
        <f>SUM(F32:F35)</f>
        <v>745</v>
      </c>
      <c r="G31" s="553">
        <f t="shared" si="1"/>
        <v>0.39712153518123666</v>
      </c>
      <c r="H31" s="473">
        <f>SUM(H32:H35)</f>
        <v>1459</v>
      </c>
      <c r="I31" s="492">
        <f>SUM(I32:I35)</f>
        <v>407</v>
      </c>
      <c r="J31" s="420">
        <f t="shared" si="2"/>
        <v>0.27895819054146676</v>
      </c>
    </row>
    <row r="32" spans="1:10" ht="18" customHeight="1">
      <c r="A32" s="28" t="s">
        <v>58</v>
      </c>
      <c r="B32" s="87">
        <f t="shared" ref="B32:C35" si="5">E32+H32</f>
        <v>1672</v>
      </c>
      <c r="C32" s="442">
        <f t="shared" si="5"/>
        <v>654</v>
      </c>
      <c r="D32" s="458">
        <f t="shared" si="0"/>
        <v>0.39114832535885169</v>
      </c>
      <c r="E32" s="471">
        <f>'表3-1'!G32</f>
        <v>981</v>
      </c>
      <c r="F32" s="442">
        <f>'表3-3'!H32</f>
        <v>423</v>
      </c>
      <c r="G32" s="557">
        <f t="shared" si="1"/>
        <v>0.43119266055045874</v>
      </c>
      <c r="H32" s="87">
        <f>'表3-1'!I32</f>
        <v>691</v>
      </c>
      <c r="I32" s="442">
        <f>'表3-3'!J32</f>
        <v>231</v>
      </c>
      <c r="J32" s="568">
        <f t="shared" si="2"/>
        <v>0.33429811866859621</v>
      </c>
    </row>
    <row r="33" spans="1:13" ht="18" customHeight="1">
      <c r="A33" s="29" t="s">
        <v>82</v>
      </c>
      <c r="B33" s="471">
        <f t="shared" si="5"/>
        <v>923</v>
      </c>
      <c r="C33" s="105">
        <f t="shared" si="5"/>
        <v>264</v>
      </c>
      <c r="D33" s="477">
        <f t="shared" si="0"/>
        <v>0.28602383531960995</v>
      </c>
      <c r="E33" s="471">
        <f>'表3-1'!G33</f>
        <v>501</v>
      </c>
      <c r="F33" s="105">
        <f>'表3-3'!H33</f>
        <v>173</v>
      </c>
      <c r="G33" s="496">
        <f t="shared" si="1"/>
        <v>0.34530938123752497</v>
      </c>
      <c r="H33" s="471">
        <f>'表3-1'!I33</f>
        <v>422</v>
      </c>
      <c r="I33" s="105">
        <f>'表3-3'!J33</f>
        <v>91</v>
      </c>
      <c r="J33" s="565">
        <f t="shared" si="2"/>
        <v>0.21563981042654029</v>
      </c>
    </row>
    <row r="34" spans="1:13" ht="18" customHeight="1">
      <c r="A34" s="29" t="s">
        <v>37</v>
      </c>
      <c r="B34" s="471">
        <f t="shared" si="5"/>
        <v>572</v>
      </c>
      <c r="C34" s="105">
        <f t="shared" si="5"/>
        <v>209</v>
      </c>
      <c r="D34" s="477">
        <f t="shared" si="0"/>
        <v>0.36538461538461536</v>
      </c>
      <c r="E34" s="471">
        <f>'表3-1'!G34</f>
        <v>313</v>
      </c>
      <c r="F34" s="105">
        <f>'表3-3'!H34</f>
        <v>135</v>
      </c>
      <c r="G34" s="496">
        <f t="shared" si="1"/>
        <v>0.43130990415335463</v>
      </c>
      <c r="H34" s="471">
        <f>'表3-1'!I34</f>
        <v>259</v>
      </c>
      <c r="I34" s="105">
        <f>'表3-3'!J34</f>
        <v>74</v>
      </c>
      <c r="J34" s="565">
        <f t="shared" si="2"/>
        <v>0.2857142857142857</v>
      </c>
    </row>
    <row r="35" spans="1:13" ht="18" customHeight="1">
      <c r="A35" s="34" t="s">
        <v>83</v>
      </c>
      <c r="B35" s="413">
        <f t="shared" si="5"/>
        <v>168</v>
      </c>
      <c r="C35" s="105">
        <f t="shared" si="5"/>
        <v>25</v>
      </c>
      <c r="D35" s="359">
        <f t="shared" si="0"/>
        <v>0.14880952380952381</v>
      </c>
      <c r="E35" s="471">
        <f>'表3-1'!G35</f>
        <v>81</v>
      </c>
      <c r="F35" s="443">
        <f>'表3-3'!H35</f>
        <v>14</v>
      </c>
      <c r="G35" s="495">
        <f t="shared" si="1"/>
        <v>0.1728395061728395</v>
      </c>
      <c r="H35" s="413">
        <f>'表3-1'!I35</f>
        <v>87</v>
      </c>
      <c r="I35" s="443">
        <f>'表3-3'!J35</f>
        <v>11</v>
      </c>
      <c r="J35" s="562">
        <f t="shared" si="2"/>
        <v>0.12643678160919541</v>
      </c>
    </row>
    <row r="36" spans="1:13" ht="18" customHeight="1">
      <c r="A36" s="26" t="s">
        <v>22</v>
      </c>
      <c r="B36" s="473">
        <f>SUM(B37)</f>
        <v>1874</v>
      </c>
      <c r="C36" s="483">
        <f>SUM(C37)</f>
        <v>493</v>
      </c>
      <c r="D36" s="420">
        <f t="shared" si="0"/>
        <v>0.26307363927427962</v>
      </c>
      <c r="E36" s="473">
        <f>SUM(E37)</f>
        <v>975</v>
      </c>
      <c r="F36" s="492">
        <f>SUM(F37)</f>
        <v>274</v>
      </c>
      <c r="G36" s="553">
        <f t="shared" si="1"/>
        <v>0.28102564102564104</v>
      </c>
      <c r="H36" s="473">
        <f>SUM(H37)</f>
        <v>899</v>
      </c>
      <c r="I36" s="492">
        <f>SUM(I37)</f>
        <v>219</v>
      </c>
      <c r="J36" s="420">
        <f t="shared" si="2"/>
        <v>0.24360400444938821</v>
      </c>
    </row>
    <row r="37" spans="1:13" ht="18" customHeight="1">
      <c r="A37" s="33" t="s">
        <v>86</v>
      </c>
      <c r="B37" s="87">
        <f>E37+H37</f>
        <v>1874</v>
      </c>
      <c r="C37" s="105">
        <f>F37+I37</f>
        <v>493</v>
      </c>
      <c r="D37" s="359">
        <f t="shared" si="0"/>
        <v>0.26307363927427962</v>
      </c>
      <c r="E37" s="471">
        <f>'表3-1'!G37</f>
        <v>975</v>
      </c>
      <c r="F37" s="523">
        <f>'表3-3'!H37</f>
        <v>274</v>
      </c>
      <c r="G37" s="495">
        <f t="shared" si="1"/>
        <v>0.28102564102564104</v>
      </c>
      <c r="H37" s="500">
        <f>'表3-1'!I37</f>
        <v>899</v>
      </c>
      <c r="I37" s="515">
        <f>'表3-3'!J37</f>
        <v>219</v>
      </c>
      <c r="J37" s="562">
        <f t="shared" si="2"/>
        <v>0.24360400444938821</v>
      </c>
    </row>
    <row r="38" spans="1:13" ht="18" customHeight="1">
      <c r="A38" s="26" t="s">
        <v>24</v>
      </c>
      <c r="B38" s="40">
        <f>SUM(B39:B40)</f>
        <v>1511</v>
      </c>
      <c r="C38" s="41">
        <f>SUM(C39:C40)</f>
        <v>312</v>
      </c>
      <c r="D38" s="420">
        <f t="shared" si="0"/>
        <v>0.20648577101257445</v>
      </c>
      <c r="E38" s="40">
        <f>SUM(E39:E40)</f>
        <v>727</v>
      </c>
      <c r="F38" s="41">
        <f>SUM(F39:F40)</f>
        <v>143</v>
      </c>
      <c r="G38" s="553">
        <f t="shared" si="1"/>
        <v>0.19669876203576342</v>
      </c>
      <c r="H38" s="40">
        <f>SUM(H39:H40)</f>
        <v>784</v>
      </c>
      <c r="I38" s="41">
        <f>SUM(I39:I40)</f>
        <v>169</v>
      </c>
      <c r="J38" s="567">
        <f t="shared" si="2"/>
        <v>0.21556122448979592</v>
      </c>
    </row>
    <row r="39" spans="1:13" ht="18" customHeight="1">
      <c r="A39" s="28" t="s">
        <v>47</v>
      </c>
      <c r="B39" s="87">
        <f>E39+H39</f>
        <v>1236</v>
      </c>
      <c r="C39" s="442">
        <f>F39+I39</f>
        <v>245</v>
      </c>
      <c r="D39" s="458">
        <f t="shared" si="0"/>
        <v>0.1982200647249191</v>
      </c>
      <c r="E39" s="87">
        <f>'表3-1'!G39</f>
        <v>586</v>
      </c>
      <c r="F39" s="442">
        <f>'表3-3'!H39</f>
        <v>103</v>
      </c>
      <c r="G39" s="557">
        <f t="shared" si="1"/>
        <v>0.17576791808873721</v>
      </c>
      <c r="H39" s="87">
        <f>'表3-1'!I39</f>
        <v>650</v>
      </c>
      <c r="I39" s="442">
        <f>'表3-3'!J39</f>
        <v>142</v>
      </c>
      <c r="J39" s="568">
        <f t="shared" si="2"/>
        <v>0.21846153846153846</v>
      </c>
    </row>
    <row r="40" spans="1:13" ht="18" customHeight="1">
      <c r="A40" s="34" t="s">
        <v>101</v>
      </c>
      <c r="B40" s="413">
        <f>E40+H40</f>
        <v>275</v>
      </c>
      <c r="C40" s="443">
        <f>F40+I40</f>
        <v>67</v>
      </c>
      <c r="D40" s="421">
        <f t="shared" si="0"/>
        <v>0.24363636363636362</v>
      </c>
      <c r="E40" s="413">
        <f>'表3-1'!G40</f>
        <v>141</v>
      </c>
      <c r="F40" s="443">
        <f>'表3-3'!H40</f>
        <v>40</v>
      </c>
      <c r="G40" s="558">
        <f t="shared" si="1"/>
        <v>0.28368794326241137</v>
      </c>
      <c r="H40" s="413">
        <f>'表3-1'!I40</f>
        <v>134</v>
      </c>
      <c r="I40" s="443">
        <f>'表3-3'!J40</f>
        <v>27</v>
      </c>
      <c r="J40" s="569">
        <f t="shared" si="2"/>
        <v>0.20149253731343283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">
        <v>71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5"/>
      <c r="F47" s="45"/>
      <c r="G47" s="45"/>
      <c r="H47" s="45"/>
      <c r="I47" s="45"/>
      <c r="J47" s="45"/>
      <c r="K47" s="497"/>
      <c r="L47" s="497"/>
      <c r="M47" s="45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52"/>
  <pageMargins left="0.72" right="0.27559055118110237" top="0.74803149606299213" bottom="0.51181102362204722" header="0.51181102362204722" footer="0.51181102362204722"/>
  <pageSetup paperSize="9" scale="93" fitToWidth="1" fitToHeight="1" orientation="portrait" usePrinterDefaults="1" r:id="rId1"/>
  <headerFooter alignWithMargins="0">
    <oddHeader>&amp;L表3-4</oddHeader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view="pageBreakPreview" zoomScale="145" zoomScaleSheetLayoutView="145" workbookViewId="0">
      <selection activeCell="B7" sqref="B7:J34"/>
    </sheetView>
  </sheetViews>
  <sheetFormatPr defaultRowHeight="12"/>
  <cols>
    <col min="1" max="1" width="12.875" style="270" customWidth="1"/>
    <col min="2" max="2" width="9.375" style="270" customWidth="1"/>
    <col min="3" max="3" width="9.625" style="270" customWidth="1"/>
    <col min="4" max="4" width="9.5" style="270" customWidth="1"/>
    <col min="5" max="5" width="9.375" style="270" customWidth="1"/>
    <col min="6" max="6" width="9.125" style="270" customWidth="1"/>
    <col min="7" max="7" width="9.625" style="270" customWidth="1"/>
    <col min="8" max="8" width="9.5" style="270" customWidth="1"/>
    <col min="9" max="9" width="9.375" style="270" customWidth="1"/>
    <col min="10" max="10" width="9.75" style="270" customWidth="1"/>
    <col min="11" max="12" width="9" style="176" customWidth="1"/>
    <col min="13" max="16384" width="9" style="270" customWidth="1"/>
  </cols>
  <sheetData>
    <row r="1" spans="1:10" ht="31.5" customHeight="1">
      <c r="A1" s="467" t="str">
        <f>表紙!B24</f>
        <v>令和４年度市町村別高齢者世帯に占める要支援・要介護世帯数割合（圏域別）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20.25" customHeight="1">
      <c r="A2" s="382"/>
      <c r="J2" s="143" t="str">
        <f>'表1-1'!J2</f>
        <v>令和４年７月１日現在</v>
      </c>
    </row>
    <row r="3" spans="1:10" ht="18" customHeight="1">
      <c r="A3" s="383" t="s">
        <v>33</v>
      </c>
      <c r="B3" s="396" t="s">
        <v>185</v>
      </c>
      <c r="C3" s="543"/>
      <c r="D3" s="543"/>
      <c r="E3" s="422"/>
      <c r="F3" s="422"/>
      <c r="G3" s="422"/>
      <c r="H3" s="422"/>
      <c r="I3" s="422"/>
      <c r="J3" s="459"/>
    </row>
    <row r="4" spans="1:10" ht="18" customHeight="1">
      <c r="A4" s="384"/>
      <c r="B4" s="542"/>
      <c r="C4" s="544"/>
      <c r="D4" s="544"/>
      <c r="E4" s="547" t="s">
        <v>184</v>
      </c>
      <c r="F4" s="550"/>
      <c r="G4" s="551"/>
      <c r="H4" s="559" t="s">
        <v>180</v>
      </c>
      <c r="I4" s="414"/>
      <c r="J4" s="561"/>
    </row>
    <row r="5" spans="1:10" ht="91.5" customHeight="1">
      <c r="A5" s="384"/>
      <c r="B5" s="424" t="s">
        <v>172</v>
      </c>
      <c r="C5" s="501" t="s">
        <v>261</v>
      </c>
      <c r="D5" s="546" t="s">
        <v>212</v>
      </c>
      <c r="E5" s="548" t="s">
        <v>36</v>
      </c>
      <c r="F5" s="520" t="s">
        <v>239</v>
      </c>
      <c r="G5" s="533" t="s">
        <v>212</v>
      </c>
      <c r="H5" s="398" t="s">
        <v>172</v>
      </c>
      <c r="I5" s="560" t="s">
        <v>261</v>
      </c>
      <c r="J5" s="533" t="s">
        <v>212</v>
      </c>
    </row>
    <row r="6" spans="1:10" ht="24">
      <c r="A6" s="385"/>
      <c r="B6" s="498" t="s">
        <v>211</v>
      </c>
      <c r="C6" s="444" t="s">
        <v>209</v>
      </c>
      <c r="D6" s="417" t="s">
        <v>213</v>
      </c>
      <c r="E6" s="549" t="s">
        <v>202</v>
      </c>
      <c r="F6" s="452" t="s">
        <v>7</v>
      </c>
      <c r="G6" s="452" t="s">
        <v>214</v>
      </c>
      <c r="H6" s="343" t="s">
        <v>194</v>
      </c>
      <c r="I6" s="444" t="s">
        <v>116</v>
      </c>
      <c r="J6" s="417" t="s">
        <v>216</v>
      </c>
    </row>
    <row r="7" spans="1:10" ht="18" customHeight="1">
      <c r="A7" s="26" t="s">
        <v>59</v>
      </c>
      <c r="B7" s="399">
        <f>SUM(B8,B12,B15,B20,B28,B31,B35,B37)</f>
        <v>137216</v>
      </c>
      <c r="C7" s="570">
        <f>SUM(C8,C12,C15,C20,C28,C31,C35,C37)</f>
        <v>38863</v>
      </c>
      <c r="D7" s="418">
        <f t="shared" ref="D7:D40" si="0">C7/B7</f>
        <v>0.28322498833955223</v>
      </c>
      <c r="E7" s="399">
        <f>SUM(E8,E12,E15,E20,E28,E31,E35,E37)</f>
        <v>77209</v>
      </c>
      <c r="F7" s="570">
        <f>SUM(F8,F12,F15,F20,F28,F31,F35,F37)</f>
        <v>24557</v>
      </c>
      <c r="G7" s="552">
        <f t="shared" ref="G7:G40" si="1">F7/E7</f>
        <v>0.31805877553134998</v>
      </c>
      <c r="H7" s="399">
        <f>SUM(H8,H12,H15,H20,H28,H31,H35,H37)</f>
        <v>60007</v>
      </c>
      <c r="I7" s="570">
        <f>SUM(I8,I12,I15,I20,I28,I31,I35,I37)</f>
        <v>14306</v>
      </c>
      <c r="J7" s="418">
        <f t="shared" ref="J7:J40" si="2">I7/H7</f>
        <v>0.23840551935607512</v>
      </c>
    </row>
    <row r="8" spans="1:10" ht="18" customHeight="1">
      <c r="A8" s="27" t="s">
        <v>27</v>
      </c>
      <c r="B8" s="400">
        <f>SUM(B9:B11)</f>
        <v>13197</v>
      </c>
      <c r="C8" s="545">
        <f>SUM(C9:C11)</f>
        <v>2839</v>
      </c>
      <c r="D8" s="418">
        <f t="shared" si="0"/>
        <v>0.21512464954156246</v>
      </c>
      <c r="E8" s="400">
        <f>SUM(E9:E11)</f>
        <v>6572</v>
      </c>
      <c r="F8" s="571">
        <f>SUM(F9:F11)</f>
        <v>1375</v>
      </c>
      <c r="G8" s="552">
        <f t="shared" si="1"/>
        <v>0.20922093730979915</v>
      </c>
      <c r="H8" s="400">
        <f>SUM(H9:H11)</f>
        <v>6625</v>
      </c>
      <c r="I8" s="545">
        <f>SUM(I9:I11)</f>
        <v>1464</v>
      </c>
      <c r="J8" s="418">
        <f t="shared" si="2"/>
        <v>0.22098113207547171</v>
      </c>
    </row>
    <row r="9" spans="1:10" ht="18" customHeight="1">
      <c r="A9" s="29" t="s">
        <v>65</v>
      </c>
      <c r="B9" s="404">
        <f>'表3-2'!C9</f>
        <v>9139</v>
      </c>
      <c r="C9" s="437">
        <f>F9+I9</f>
        <v>1941</v>
      </c>
      <c r="D9" s="419">
        <f t="shared" si="0"/>
        <v>0.21238647554437029</v>
      </c>
      <c r="E9" s="428">
        <f>'表3-2'!G9</f>
        <v>4393</v>
      </c>
      <c r="F9" s="525">
        <f>'表3-3'!H13</f>
        <v>936</v>
      </c>
      <c r="G9" s="573">
        <f t="shared" si="1"/>
        <v>0.21306624174823582</v>
      </c>
      <c r="H9" s="577">
        <f>'表3-3'!I13</f>
        <v>4746</v>
      </c>
      <c r="I9" s="580">
        <f>'表3-3'!J13</f>
        <v>1005</v>
      </c>
      <c r="J9" s="454">
        <f t="shared" si="2"/>
        <v>0.21175726927939317</v>
      </c>
    </row>
    <row r="10" spans="1:10" ht="18" customHeight="1">
      <c r="A10" s="29" t="s">
        <v>77</v>
      </c>
      <c r="B10" s="404">
        <f>'表3-2'!C10</f>
        <v>3344</v>
      </c>
      <c r="C10" s="437">
        <f>F10+I10</f>
        <v>841</v>
      </c>
      <c r="D10" s="419">
        <f t="shared" si="0"/>
        <v>0.25149521531100477</v>
      </c>
      <c r="E10" s="428">
        <f>'表3-2'!G10</f>
        <v>1771</v>
      </c>
      <c r="F10" s="525">
        <f>'表3-3'!H16</f>
        <v>425</v>
      </c>
      <c r="G10" s="573">
        <f t="shared" si="1"/>
        <v>0.23997741389045738</v>
      </c>
      <c r="H10" s="578">
        <f>'表3-3'!I16</f>
        <v>1573</v>
      </c>
      <c r="I10" s="525">
        <f>'表3-3'!J16</f>
        <v>416</v>
      </c>
      <c r="J10" s="419">
        <f t="shared" si="2"/>
        <v>0.26446280991735538</v>
      </c>
    </row>
    <row r="11" spans="1:10" ht="18" customHeight="1">
      <c r="A11" s="32" t="s">
        <v>46</v>
      </c>
      <c r="B11" s="404">
        <f>'表3-2'!C11</f>
        <v>714</v>
      </c>
      <c r="C11" s="437">
        <f>F11+I11</f>
        <v>57</v>
      </c>
      <c r="D11" s="464">
        <f t="shared" si="0"/>
        <v>7.9831932773109238e-002</v>
      </c>
      <c r="E11" s="428">
        <f>'表3-2'!G11</f>
        <v>408</v>
      </c>
      <c r="F11" s="525">
        <f>'表3-3'!H24</f>
        <v>14</v>
      </c>
      <c r="G11" s="556">
        <f t="shared" si="1"/>
        <v>3.4313725490196081e-002</v>
      </c>
      <c r="H11" s="579">
        <f>'表3-3'!I24</f>
        <v>306</v>
      </c>
      <c r="I11" s="581">
        <f>'表3-3'!J24</f>
        <v>43</v>
      </c>
      <c r="J11" s="582">
        <f t="shared" si="2"/>
        <v>0.14052287581699346</v>
      </c>
    </row>
    <row r="12" spans="1:10" ht="18" customHeight="1">
      <c r="A12" s="27" t="s">
        <v>40</v>
      </c>
      <c r="B12" s="400">
        <f>SUM(B13:B14)</f>
        <v>5642</v>
      </c>
      <c r="C12" s="571">
        <f>SUM(C13:C14)</f>
        <v>1701</v>
      </c>
      <c r="D12" s="418">
        <f t="shared" si="0"/>
        <v>0.30148883374689828</v>
      </c>
      <c r="E12" s="400">
        <f>SUM(E13:E14)</f>
        <v>3332</v>
      </c>
      <c r="F12" s="571">
        <f>SUM(F13:F14)</f>
        <v>977</v>
      </c>
      <c r="G12" s="552">
        <f t="shared" si="1"/>
        <v>0.2932172869147659</v>
      </c>
      <c r="H12" s="400">
        <f>SUM(H13:H14)</f>
        <v>2310</v>
      </c>
      <c r="I12" s="400">
        <f>SUM(I13:I14)</f>
        <v>724</v>
      </c>
      <c r="J12" s="418">
        <f t="shared" si="2"/>
        <v>0.31341991341991343</v>
      </c>
    </row>
    <row r="13" spans="1:10" ht="18" customHeight="1">
      <c r="A13" s="154" t="s">
        <v>49</v>
      </c>
      <c r="B13" s="404">
        <f>'表3-2'!C13</f>
        <v>5187</v>
      </c>
      <c r="C13" s="437">
        <f>F13+I13</f>
        <v>1551</v>
      </c>
      <c r="D13" s="465">
        <f t="shared" si="0"/>
        <v>0.2990167727009832</v>
      </c>
      <c r="E13" s="428">
        <f>'表3-2'!G13</f>
        <v>3063</v>
      </c>
      <c r="F13" s="525">
        <f>'表3-3'!H20</f>
        <v>873</v>
      </c>
      <c r="G13" s="574">
        <f t="shared" si="1"/>
        <v>0.28501469147894221</v>
      </c>
      <c r="H13" s="404">
        <f>'表3-3'!I20</f>
        <v>2124</v>
      </c>
      <c r="I13" s="428">
        <f>'表3-3'!J20</f>
        <v>678</v>
      </c>
      <c r="J13" s="583">
        <f t="shared" si="2"/>
        <v>0.3192090395480226</v>
      </c>
    </row>
    <row r="14" spans="1:10" ht="18" customHeight="1">
      <c r="A14" s="32" t="s">
        <v>69</v>
      </c>
      <c r="B14" s="404">
        <f>'表3-2'!C14</f>
        <v>455</v>
      </c>
      <c r="C14" s="437">
        <f>F14+I14</f>
        <v>150</v>
      </c>
      <c r="D14" s="464">
        <f t="shared" si="0"/>
        <v>0.32967032967032966</v>
      </c>
      <c r="E14" s="428">
        <f>'表3-2'!G14</f>
        <v>269</v>
      </c>
      <c r="F14" s="525">
        <f>'表3-3'!H26</f>
        <v>104</v>
      </c>
      <c r="G14" s="556">
        <f t="shared" si="1"/>
        <v>0.38661710037174724</v>
      </c>
      <c r="H14" s="404">
        <f>'表3-3'!I26</f>
        <v>186</v>
      </c>
      <c r="I14" s="428">
        <f>'表3-3'!J26</f>
        <v>46</v>
      </c>
      <c r="J14" s="566">
        <f t="shared" si="2"/>
        <v>0.24731182795698925</v>
      </c>
    </row>
    <row r="15" spans="1:10" ht="18" customHeight="1">
      <c r="A15" s="27" t="s">
        <v>237</v>
      </c>
      <c r="B15" s="400">
        <f>SUM(B16:B19)</f>
        <v>14151</v>
      </c>
      <c r="C15" s="571">
        <f>SUM(C16:C19)</f>
        <v>4492</v>
      </c>
      <c r="D15" s="418">
        <f t="shared" si="0"/>
        <v>0.31743339693307893</v>
      </c>
      <c r="E15" s="400">
        <f>SUM(E16:E19)</f>
        <v>8597</v>
      </c>
      <c r="F15" s="571">
        <f>SUM(F16:F19)</f>
        <v>3105</v>
      </c>
      <c r="G15" s="552">
        <f t="shared" si="1"/>
        <v>0.36117250203559381</v>
      </c>
      <c r="H15" s="400">
        <f>SUM(H16:H19)</f>
        <v>5554</v>
      </c>
      <c r="I15" s="571">
        <f>SUM(I16:I19)</f>
        <v>1387</v>
      </c>
      <c r="J15" s="418">
        <f t="shared" si="2"/>
        <v>0.24972992437882607</v>
      </c>
    </row>
    <row r="16" spans="1:10" ht="18" customHeight="1">
      <c r="A16" s="154" t="s">
        <v>64</v>
      </c>
      <c r="B16" s="404">
        <f>'表3-2'!C16</f>
        <v>9732</v>
      </c>
      <c r="C16" s="437">
        <f>F16+I16</f>
        <v>3101</v>
      </c>
      <c r="D16" s="465">
        <f t="shared" si="0"/>
        <v>0.31863953966296754</v>
      </c>
      <c r="E16" s="428">
        <f>'表3-2'!G16</f>
        <v>6013</v>
      </c>
      <c r="F16" s="525">
        <f>'表3-3'!H11</f>
        <v>2159</v>
      </c>
      <c r="G16" s="574">
        <f t="shared" si="1"/>
        <v>0.35905538000997839</v>
      </c>
      <c r="H16" s="404">
        <f>'表3-3'!I11</f>
        <v>3719</v>
      </c>
      <c r="I16" s="428">
        <f>'表3-3'!J11</f>
        <v>942</v>
      </c>
      <c r="J16" s="583">
        <f t="shared" si="2"/>
        <v>0.25329389620865822</v>
      </c>
    </row>
    <row r="17" spans="1:13" ht="18" customHeight="1">
      <c r="A17" s="154" t="s">
        <v>14</v>
      </c>
      <c r="B17" s="404">
        <f>'表3-2'!C17</f>
        <v>491</v>
      </c>
      <c r="C17" s="437">
        <f>F17+I17</f>
        <v>163</v>
      </c>
      <c r="D17" s="465">
        <f t="shared" si="0"/>
        <v>0.33197556008146639</v>
      </c>
      <c r="E17" s="428">
        <f>'表3-2'!G17</f>
        <v>278</v>
      </c>
      <c r="F17" s="525">
        <f>'表3-3'!H28</f>
        <v>97</v>
      </c>
      <c r="G17" s="574">
        <f t="shared" si="1"/>
        <v>0.34892086330935251</v>
      </c>
      <c r="H17" s="404">
        <f>'表3-3'!I28</f>
        <v>213</v>
      </c>
      <c r="I17" s="428">
        <f>'表3-3'!J28</f>
        <v>66</v>
      </c>
      <c r="J17" s="583">
        <f t="shared" si="2"/>
        <v>0.30985915492957744</v>
      </c>
    </row>
    <row r="18" spans="1:13" ht="18" customHeight="1">
      <c r="A18" s="29" t="s">
        <v>0</v>
      </c>
      <c r="B18" s="404">
        <f>'表3-2'!C18</f>
        <v>2710</v>
      </c>
      <c r="C18" s="437">
        <f>F18+I18</f>
        <v>900</v>
      </c>
      <c r="D18" s="464">
        <f t="shared" si="0"/>
        <v>0.33210332103321033</v>
      </c>
      <c r="E18" s="428">
        <f>'表3-2'!G18</f>
        <v>1590</v>
      </c>
      <c r="F18" s="525">
        <f>'表3-3'!H29</f>
        <v>622</v>
      </c>
      <c r="G18" s="556">
        <f t="shared" si="1"/>
        <v>0.39119496855345914</v>
      </c>
      <c r="H18" s="404">
        <f>'表3-3'!I29</f>
        <v>1120</v>
      </c>
      <c r="I18" s="428">
        <f>'表3-3'!J29</f>
        <v>278</v>
      </c>
      <c r="J18" s="566">
        <f t="shared" si="2"/>
        <v>0.24821428571428572</v>
      </c>
    </row>
    <row r="19" spans="1:13" ht="18" customHeight="1">
      <c r="A19" s="34" t="s">
        <v>88</v>
      </c>
      <c r="B19" s="404">
        <f>'表3-2'!C19</f>
        <v>1218</v>
      </c>
      <c r="C19" s="437">
        <f>F19+I19</f>
        <v>328</v>
      </c>
      <c r="D19" s="455">
        <f t="shared" si="0"/>
        <v>0.26929392446633826</v>
      </c>
      <c r="E19" s="428">
        <f>'表3-2'!G19</f>
        <v>716</v>
      </c>
      <c r="F19" s="525">
        <f>'表3-3'!H30</f>
        <v>227</v>
      </c>
      <c r="G19" s="575">
        <f t="shared" si="1"/>
        <v>0.31703910614525138</v>
      </c>
      <c r="H19" s="404">
        <f>'表3-3'!I30</f>
        <v>502</v>
      </c>
      <c r="I19" s="428">
        <f>'表3-3'!J30</f>
        <v>101</v>
      </c>
      <c r="J19" s="584">
        <f t="shared" si="2"/>
        <v>0.20119521912350596</v>
      </c>
    </row>
    <row r="20" spans="1:13" ht="18" customHeight="1">
      <c r="A20" s="26" t="s">
        <v>238</v>
      </c>
      <c r="B20" s="400">
        <f>SUM(B21:B27)</f>
        <v>58655</v>
      </c>
      <c r="C20" s="571">
        <f>SUM(C21:C27)</f>
        <v>17490</v>
      </c>
      <c r="D20" s="418">
        <f t="shared" si="0"/>
        <v>0.29818429801380958</v>
      </c>
      <c r="E20" s="400">
        <f>SUM(E21:E27)</f>
        <v>33711</v>
      </c>
      <c r="F20" s="571">
        <f>SUM(F21:F27)</f>
        <v>11479</v>
      </c>
      <c r="G20" s="552">
        <f t="shared" si="1"/>
        <v>0.34051199905075497</v>
      </c>
      <c r="H20" s="400">
        <f>SUM(H21:H27)</f>
        <v>24944</v>
      </c>
      <c r="I20" s="571">
        <f>SUM(I21:I27)</f>
        <v>6011</v>
      </c>
      <c r="J20" s="418">
        <f t="shared" si="2"/>
        <v>0.24097979474021808</v>
      </c>
    </row>
    <row r="21" spans="1:13" ht="18" customHeight="1">
      <c r="A21" s="28" t="s">
        <v>87</v>
      </c>
      <c r="B21" s="404">
        <f>'表3-2'!C21</f>
        <v>46803</v>
      </c>
      <c r="C21" s="437">
        <f t="shared" ref="C21:C27" si="3">F21+I21</f>
        <v>14053</v>
      </c>
      <c r="D21" s="454">
        <f t="shared" si="0"/>
        <v>0.30025853043608314</v>
      </c>
      <c r="E21" s="428">
        <f>'表3-2'!G21</f>
        <v>27251</v>
      </c>
      <c r="F21" s="525">
        <f>'表3-3'!H10</f>
        <v>9404</v>
      </c>
      <c r="G21" s="576">
        <f t="shared" si="1"/>
        <v>0.34508825364206819</v>
      </c>
      <c r="H21" s="404">
        <f>'表3-3'!I10</f>
        <v>19552</v>
      </c>
      <c r="I21" s="428">
        <f>'表3-3'!J10</f>
        <v>4649</v>
      </c>
      <c r="J21" s="566">
        <f t="shared" si="2"/>
        <v>0.23777618657937807</v>
      </c>
    </row>
    <row r="22" spans="1:13" ht="18" customHeight="1">
      <c r="A22" s="29" t="s">
        <v>72</v>
      </c>
      <c r="B22" s="404">
        <f>'表3-2'!C22</f>
        <v>3962</v>
      </c>
      <c r="C22" s="437">
        <f t="shared" si="3"/>
        <v>1162</v>
      </c>
      <c r="D22" s="464">
        <f t="shared" si="0"/>
        <v>0.29328621908127206</v>
      </c>
      <c r="E22" s="428">
        <f>'表3-2'!G22</f>
        <v>2031</v>
      </c>
      <c r="F22" s="525">
        <f>'表3-3'!H14</f>
        <v>607</v>
      </c>
      <c r="G22" s="556">
        <f t="shared" si="1"/>
        <v>0.29886755292959133</v>
      </c>
      <c r="H22" s="404">
        <f>'表3-3'!I14</f>
        <v>1931</v>
      </c>
      <c r="I22" s="428">
        <f>'表3-3'!J14</f>
        <v>555</v>
      </c>
      <c r="J22" s="419">
        <f t="shared" si="2"/>
        <v>0.28741584671154841</v>
      </c>
    </row>
    <row r="23" spans="1:13" ht="18" customHeight="1">
      <c r="A23" s="29" t="s">
        <v>13</v>
      </c>
      <c r="B23" s="404">
        <f>'表3-2'!C23</f>
        <v>4555</v>
      </c>
      <c r="C23" s="437">
        <f t="shared" si="3"/>
        <v>1123</v>
      </c>
      <c r="D23" s="419">
        <f t="shared" si="0"/>
        <v>0.24654226125137213</v>
      </c>
      <c r="E23" s="428">
        <f>'表3-2'!G23</f>
        <v>2553</v>
      </c>
      <c r="F23" s="525">
        <f>'表3-3'!H18</f>
        <v>723</v>
      </c>
      <c r="G23" s="573">
        <f t="shared" si="1"/>
        <v>0.28319623971797886</v>
      </c>
      <c r="H23" s="404">
        <f>'表3-3'!I18</f>
        <v>2002</v>
      </c>
      <c r="I23" s="428">
        <f>'表3-3'!J18</f>
        <v>400</v>
      </c>
      <c r="J23" s="585">
        <f t="shared" si="2"/>
        <v>0.19980019980019981</v>
      </c>
    </row>
    <row r="24" spans="1:13" ht="18" customHeight="1">
      <c r="A24" s="154" t="s">
        <v>58</v>
      </c>
      <c r="B24" s="404">
        <f>'表3-2'!C24</f>
        <v>1672</v>
      </c>
      <c r="C24" s="437">
        <f t="shared" si="3"/>
        <v>654</v>
      </c>
      <c r="D24" s="465">
        <f t="shared" si="0"/>
        <v>0.39114832535885169</v>
      </c>
      <c r="E24" s="428">
        <f>'表3-2'!G24</f>
        <v>981</v>
      </c>
      <c r="F24" s="525">
        <f>'表3-3'!H32</f>
        <v>423</v>
      </c>
      <c r="G24" s="574">
        <f t="shared" si="1"/>
        <v>0.43119266055045874</v>
      </c>
      <c r="H24" s="404">
        <f>'表3-3'!I32</f>
        <v>691</v>
      </c>
      <c r="I24" s="428">
        <f>'表3-3'!J32</f>
        <v>231</v>
      </c>
      <c r="J24" s="583">
        <f t="shared" si="2"/>
        <v>0.33429811866859621</v>
      </c>
    </row>
    <row r="25" spans="1:13" ht="18" customHeight="1">
      <c r="A25" s="29" t="s">
        <v>82</v>
      </c>
      <c r="B25" s="404">
        <f>'表3-2'!C25</f>
        <v>923</v>
      </c>
      <c r="C25" s="437">
        <f t="shared" si="3"/>
        <v>264</v>
      </c>
      <c r="D25" s="465">
        <f t="shared" si="0"/>
        <v>0.28602383531960995</v>
      </c>
      <c r="E25" s="428">
        <f>'表3-2'!G25</f>
        <v>501</v>
      </c>
      <c r="F25" s="525">
        <f>'表3-3'!H33</f>
        <v>173</v>
      </c>
      <c r="G25" s="574">
        <f t="shared" si="1"/>
        <v>0.34530938123752497</v>
      </c>
      <c r="H25" s="404">
        <f>'表3-3'!I33</f>
        <v>422</v>
      </c>
      <c r="I25" s="428">
        <f>'表3-3'!J33</f>
        <v>91</v>
      </c>
      <c r="J25" s="583">
        <f t="shared" si="2"/>
        <v>0.21563981042654029</v>
      </c>
    </row>
    <row r="26" spans="1:13" ht="18" customHeight="1">
      <c r="A26" s="29" t="s">
        <v>37</v>
      </c>
      <c r="B26" s="404">
        <f>'表3-2'!C26</f>
        <v>572</v>
      </c>
      <c r="C26" s="437">
        <f t="shared" si="3"/>
        <v>209</v>
      </c>
      <c r="D26" s="465">
        <f t="shared" si="0"/>
        <v>0.36538461538461536</v>
      </c>
      <c r="E26" s="428">
        <f>'表3-2'!G26</f>
        <v>313</v>
      </c>
      <c r="F26" s="525">
        <f>'表3-3'!H34</f>
        <v>135</v>
      </c>
      <c r="G26" s="574">
        <f t="shared" si="1"/>
        <v>0.43130990415335463</v>
      </c>
      <c r="H26" s="404">
        <f>'表3-3'!I34</f>
        <v>259</v>
      </c>
      <c r="I26" s="428">
        <f>'表3-3'!J34</f>
        <v>74</v>
      </c>
      <c r="J26" s="583">
        <f t="shared" si="2"/>
        <v>0.2857142857142857</v>
      </c>
    </row>
    <row r="27" spans="1:13" ht="18" customHeight="1">
      <c r="A27" s="34" t="s">
        <v>83</v>
      </c>
      <c r="B27" s="404">
        <f>'表3-2'!C27</f>
        <v>168</v>
      </c>
      <c r="C27" s="437">
        <f t="shared" si="3"/>
        <v>25</v>
      </c>
      <c r="D27" s="464">
        <f t="shared" si="0"/>
        <v>0.14880952380952381</v>
      </c>
      <c r="E27" s="428">
        <f>'表3-2'!G27</f>
        <v>81</v>
      </c>
      <c r="F27" s="525">
        <f>'表3-3'!H35</f>
        <v>14</v>
      </c>
      <c r="G27" s="556">
        <f t="shared" si="1"/>
        <v>0.1728395061728395</v>
      </c>
      <c r="H27" s="404">
        <f>'表3-3'!I35</f>
        <v>87</v>
      </c>
      <c r="I27" s="428">
        <f>'表3-3'!J35</f>
        <v>11</v>
      </c>
      <c r="J27" s="566">
        <f t="shared" si="2"/>
        <v>0.12643678160919541</v>
      </c>
    </row>
    <row r="28" spans="1:13" s="176" customFormat="1" ht="24" customHeight="1">
      <c r="A28" s="155" t="s">
        <v>236</v>
      </c>
      <c r="B28" s="400">
        <f>SUM(B29:B30)</f>
        <v>12583</v>
      </c>
      <c r="C28" s="571">
        <f>SUM(C29:C30)</f>
        <v>3573</v>
      </c>
      <c r="D28" s="418">
        <f t="shared" si="0"/>
        <v>0.28395454184216801</v>
      </c>
      <c r="E28" s="400">
        <f>SUM(E29:E30)</f>
        <v>6986</v>
      </c>
      <c r="F28" s="571">
        <f>SUM(F29:F30)</f>
        <v>2285</v>
      </c>
      <c r="G28" s="552">
        <f t="shared" si="1"/>
        <v>0.32708273690237616</v>
      </c>
      <c r="H28" s="400">
        <f>SUM(H29:H30)</f>
        <v>5597</v>
      </c>
      <c r="I28" s="571">
        <f>SUM(I29:I30)</f>
        <v>1288</v>
      </c>
      <c r="J28" s="418">
        <f t="shared" si="2"/>
        <v>0.23012328032874754</v>
      </c>
      <c r="M28" s="270"/>
    </row>
    <row r="29" spans="1:13" s="176" customFormat="1" ht="18" customHeight="1">
      <c r="A29" s="154" t="s">
        <v>75</v>
      </c>
      <c r="B29" s="404">
        <f>'表3-2'!C29</f>
        <v>9652</v>
      </c>
      <c r="C29" s="437">
        <f>F29+I29</f>
        <v>2932</v>
      </c>
      <c r="D29" s="465">
        <f t="shared" si="0"/>
        <v>0.30377123912142562</v>
      </c>
      <c r="E29" s="428">
        <f>'表3-2'!G29</f>
        <v>5442</v>
      </c>
      <c r="F29" s="525">
        <f>'表3-3'!H17</f>
        <v>1925</v>
      </c>
      <c r="G29" s="574">
        <f t="shared" si="1"/>
        <v>0.35373024623300259</v>
      </c>
      <c r="H29" s="404">
        <f>'表3-3'!I17</f>
        <v>4210</v>
      </c>
      <c r="I29" s="428">
        <f>'表3-3'!J17</f>
        <v>1007</v>
      </c>
      <c r="J29" s="583">
        <f t="shared" si="2"/>
        <v>0.23919239904988124</v>
      </c>
      <c r="M29" s="270"/>
    </row>
    <row r="30" spans="1:13" ht="18" customHeight="1">
      <c r="A30" s="34" t="s">
        <v>80</v>
      </c>
      <c r="B30" s="404">
        <f>'表3-2'!C30</f>
        <v>2931</v>
      </c>
      <c r="C30" s="437">
        <f>F30+I30</f>
        <v>641</v>
      </c>
      <c r="D30" s="465">
        <f t="shared" si="0"/>
        <v>0.21869669054930058</v>
      </c>
      <c r="E30" s="428">
        <f>'表3-2'!G30</f>
        <v>1544</v>
      </c>
      <c r="F30" s="525">
        <f>'表3-3'!H21</f>
        <v>360</v>
      </c>
      <c r="G30" s="574">
        <f t="shared" si="1"/>
        <v>0.23316062176165803</v>
      </c>
      <c r="H30" s="404">
        <f>'表3-3'!I21</f>
        <v>1387</v>
      </c>
      <c r="I30" s="428">
        <f>'表3-3'!J21</f>
        <v>281</v>
      </c>
      <c r="J30" s="583">
        <f t="shared" si="2"/>
        <v>0.20259552992069213</v>
      </c>
    </row>
    <row r="31" spans="1:13" ht="18" customHeight="1">
      <c r="A31" s="468" t="s">
        <v>235</v>
      </c>
      <c r="B31" s="400">
        <f>SUM(B32:B34)</f>
        <v>15826</v>
      </c>
      <c r="C31" s="571">
        <f>SUM(C32:C34)</f>
        <v>4104</v>
      </c>
      <c r="D31" s="418">
        <f t="shared" si="0"/>
        <v>0.25932010615442941</v>
      </c>
      <c r="E31" s="400">
        <f>SUM(E32:E34)</f>
        <v>8909</v>
      </c>
      <c r="F31" s="571">
        <f>SUM(F32:F34)</f>
        <v>2648</v>
      </c>
      <c r="G31" s="552">
        <f t="shared" si="1"/>
        <v>0.29722752272982378</v>
      </c>
      <c r="H31" s="400">
        <f>SUM(H32:H34)</f>
        <v>6917</v>
      </c>
      <c r="I31" s="571">
        <f>SUM(I32:I34)</f>
        <v>1456</v>
      </c>
      <c r="J31" s="586">
        <f t="shared" si="2"/>
        <v>0.21049587971664016</v>
      </c>
    </row>
    <row r="32" spans="1:13" ht="18" customHeight="1">
      <c r="A32" s="154" t="s">
        <v>97</v>
      </c>
      <c r="B32" s="404">
        <f>'表3-2'!C32</f>
        <v>9986</v>
      </c>
      <c r="C32" s="437">
        <f>F32+I32</f>
        <v>2828</v>
      </c>
      <c r="D32" s="465">
        <f t="shared" si="0"/>
        <v>0.2831964750650911</v>
      </c>
      <c r="E32" s="428">
        <f>'表3-2'!G32</f>
        <v>5592</v>
      </c>
      <c r="F32" s="525">
        <f>'表3-3'!H19</f>
        <v>1762</v>
      </c>
      <c r="G32" s="574">
        <f t="shared" si="1"/>
        <v>0.31509298998569385</v>
      </c>
      <c r="H32" s="404">
        <f>'表3-3'!I19</f>
        <v>4394</v>
      </c>
      <c r="I32" s="428">
        <f>'表3-3'!J19</f>
        <v>1066</v>
      </c>
      <c r="J32" s="454">
        <f t="shared" si="2"/>
        <v>0.24260355029585798</v>
      </c>
    </row>
    <row r="33" spans="1:13" ht="18" customHeight="1">
      <c r="A33" s="29" t="s">
        <v>89</v>
      </c>
      <c r="B33" s="404">
        <f>'表3-2'!C33</f>
        <v>3966</v>
      </c>
      <c r="C33" s="437">
        <f>F33+I33</f>
        <v>783</v>
      </c>
      <c r="D33" s="465">
        <f t="shared" si="0"/>
        <v>0.19742813918305599</v>
      </c>
      <c r="E33" s="428">
        <f>'表3-2'!G33</f>
        <v>2342</v>
      </c>
      <c r="F33" s="525">
        <f>'表3-3'!H22</f>
        <v>612</v>
      </c>
      <c r="G33" s="574">
        <f t="shared" si="1"/>
        <v>0.26131511528608026</v>
      </c>
      <c r="H33" s="404">
        <f>'表3-3'!I22</f>
        <v>1624</v>
      </c>
      <c r="I33" s="428">
        <f>'表3-3'!J22</f>
        <v>171</v>
      </c>
      <c r="J33" s="419">
        <f t="shared" si="2"/>
        <v>0.10529556650246305</v>
      </c>
    </row>
    <row r="34" spans="1:13" ht="18" customHeight="1">
      <c r="A34" s="32" t="s">
        <v>86</v>
      </c>
      <c r="B34" s="404">
        <f>'表3-2'!C34</f>
        <v>1874</v>
      </c>
      <c r="C34" s="437">
        <f>F34+I34</f>
        <v>493</v>
      </c>
      <c r="D34" s="464">
        <f t="shared" si="0"/>
        <v>0.26307363927427962</v>
      </c>
      <c r="E34" s="428">
        <f>'表3-2'!G34</f>
        <v>975</v>
      </c>
      <c r="F34" s="525">
        <f>'表3-3'!H37</f>
        <v>274</v>
      </c>
      <c r="G34" s="556">
        <f t="shared" si="1"/>
        <v>0.28102564102564104</v>
      </c>
      <c r="H34" s="404">
        <f>'表3-3'!I37</f>
        <v>899</v>
      </c>
      <c r="I34" s="428">
        <f>'表3-3'!J37</f>
        <v>219</v>
      </c>
      <c r="J34" s="566">
        <f t="shared" si="2"/>
        <v>0.24360400444938821</v>
      </c>
    </row>
    <row r="35" spans="1:13" ht="18" customHeight="1">
      <c r="A35" s="27" t="s">
        <v>234</v>
      </c>
      <c r="B35" s="473">
        <f>SUM(B36)</f>
        <v>9980</v>
      </c>
      <c r="C35" s="572">
        <f>SUM(C36)</f>
        <v>2846</v>
      </c>
      <c r="D35" s="420">
        <f t="shared" si="0"/>
        <v>0.28517034068136271</v>
      </c>
      <c r="E35" s="473">
        <f>SUM(E36)</f>
        <v>5131</v>
      </c>
      <c r="F35" s="572">
        <f>SUM(F36)</f>
        <v>1590</v>
      </c>
      <c r="G35" s="553">
        <f t="shared" si="1"/>
        <v>0.30988111479243813</v>
      </c>
      <c r="H35" s="473">
        <f>SUM(H36)</f>
        <v>4849</v>
      </c>
      <c r="I35" s="483">
        <f>SUM(I36)</f>
        <v>1256</v>
      </c>
      <c r="J35" s="420">
        <f t="shared" si="2"/>
        <v>0.25902247886162094</v>
      </c>
    </row>
    <row r="36" spans="1:13" ht="18" customHeight="1">
      <c r="A36" s="33" t="s">
        <v>4</v>
      </c>
      <c r="B36" s="471">
        <f>'表3-2'!C36</f>
        <v>9980</v>
      </c>
      <c r="C36" s="105">
        <f>F36+I36</f>
        <v>2846</v>
      </c>
      <c r="D36" s="360">
        <f t="shared" si="0"/>
        <v>0.28517034068136271</v>
      </c>
      <c r="E36" s="488">
        <f>'表3-2'!G36</f>
        <v>5131</v>
      </c>
      <c r="F36" s="524">
        <f>'表3-3'!H12</f>
        <v>1590</v>
      </c>
      <c r="G36" s="554">
        <f t="shared" si="1"/>
        <v>0.30988111479243813</v>
      </c>
      <c r="H36" s="471">
        <f>'表3-3'!I12</f>
        <v>4849</v>
      </c>
      <c r="I36" s="488">
        <f>'表3-3'!J12</f>
        <v>1256</v>
      </c>
      <c r="J36" s="563">
        <f t="shared" si="2"/>
        <v>0.25902247886162094</v>
      </c>
    </row>
    <row r="37" spans="1:13" ht="18" customHeight="1">
      <c r="A37" s="468" t="s">
        <v>233</v>
      </c>
      <c r="B37" s="40">
        <f>SUM(B38:B40)</f>
        <v>7182</v>
      </c>
      <c r="C37" s="46">
        <f>SUM(C38:C40)</f>
        <v>1818</v>
      </c>
      <c r="D37" s="420">
        <f t="shared" si="0"/>
        <v>0.25313283208020049</v>
      </c>
      <c r="E37" s="40">
        <f>SUM(E38:E40)</f>
        <v>3971</v>
      </c>
      <c r="F37" s="46">
        <f>SUM(F38:F40)</f>
        <v>1098</v>
      </c>
      <c r="G37" s="553">
        <f t="shared" si="1"/>
        <v>0.2765046587761269</v>
      </c>
      <c r="H37" s="40">
        <f>SUM(H38:H40)</f>
        <v>3211</v>
      </c>
      <c r="I37" s="46">
        <f>SUM(I38:I40)</f>
        <v>720</v>
      </c>
      <c r="J37" s="567">
        <f t="shared" si="2"/>
        <v>0.22422921208346311</v>
      </c>
    </row>
    <row r="38" spans="1:13" ht="18" customHeight="1">
      <c r="A38" s="154" t="s">
        <v>74</v>
      </c>
      <c r="B38" s="471">
        <f>'表3-2'!C38</f>
        <v>5671</v>
      </c>
      <c r="C38" s="105">
        <f>F38+I38</f>
        <v>1506</v>
      </c>
      <c r="D38" s="477">
        <f t="shared" si="0"/>
        <v>0.26556162934226768</v>
      </c>
      <c r="E38" s="488">
        <f>'表3-2'!G38</f>
        <v>3244</v>
      </c>
      <c r="F38" s="524">
        <f>'表3-3'!H15</f>
        <v>955</v>
      </c>
      <c r="G38" s="496">
        <f t="shared" si="1"/>
        <v>0.2943896424167694</v>
      </c>
      <c r="H38" s="471">
        <f>'表3-3'!I15</f>
        <v>2427</v>
      </c>
      <c r="I38" s="488">
        <f>'表3-3'!J15</f>
        <v>551</v>
      </c>
      <c r="J38" s="565">
        <f t="shared" si="2"/>
        <v>0.22702925422332096</v>
      </c>
    </row>
    <row r="39" spans="1:13" ht="18" customHeight="1">
      <c r="A39" s="154" t="s">
        <v>47</v>
      </c>
      <c r="B39" s="471">
        <f>'表3-2'!C39</f>
        <v>1236</v>
      </c>
      <c r="C39" s="105">
        <f>F39+I39</f>
        <v>245</v>
      </c>
      <c r="D39" s="477">
        <f t="shared" si="0"/>
        <v>0.1982200647249191</v>
      </c>
      <c r="E39" s="488">
        <f>'表3-2'!G39</f>
        <v>586</v>
      </c>
      <c r="F39" s="524">
        <f>'表3-3'!H39</f>
        <v>103</v>
      </c>
      <c r="G39" s="496">
        <f t="shared" si="1"/>
        <v>0.17576791808873721</v>
      </c>
      <c r="H39" s="471">
        <f>'表3-3'!I39</f>
        <v>650</v>
      </c>
      <c r="I39" s="488">
        <f>'表3-3'!J39</f>
        <v>142</v>
      </c>
      <c r="J39" s="565">
        <f t="shared" si="2"/>
        <v>0.21846153846153846</v>
      </c>
    </row>
    <row r="40" spans="1:13" ht="18" customHeight="1">
      <c r="A40" s="34" t="s">
        <v>101</v>
      </c>
      <c r="B40" s="413">
        <f>'表3-2'!C40</f>
        <v>275</v>
      </c>
      <c r="C40" s="443">
        <f>F40+I40</f>
        <v>67</v>
      </c>
      <c r="D40" s="421">
        <f t="shared" si="0"/>
        <v>0.24363636363636362</v>
      </c>
      <c r="E40" s="413">
        <f>'表3-2'!G40</f>
        <v>141</v>
      </c>
      <c r="F40" s="443">
        <f>'表3-3'!H40</f>
        <v>40</v>
      </c>
      <c r="G40" s="558">
        <f t="shared" si="1"/>
        <v>0.28368794326241137</v>
      </c>
      <c r="H40" s="413">
        <f>'表3-3'!I40</f>
        <v>134</v>
      </c>
      <c r="I40" s="443">
        <f>'表3-3'!J40</f>
        <v>27</v>
      </c>
      <c r="J40" s="569">
        <f t="shared" si="2"/>
        <v>0.20149253731343283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">
        <v>71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5"/>
      <c r="F47" s="45"/>
      <c r="G47" s="45"/>
      <c r="H47" s="45"/>
      <c r="I47" s="45"/>
      <c r="J47" s="45"/>
      <c r="K47" s="497"/>
      <c r="L47" s="497"/>
      <c r="M47" s="45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52"/>
  <pageMargins left="0.61" right="0.47244094488188976" top="0.6692913385826772" bottom="0.23622047244094488" header="0.39370078740157483" footer="0.43307086614173218"/>
  <pageSetup paperSize="9" scale="94" fitToWidth="1" fitToHeight="1" orientation="portrait" usePrinterDefaults="1" r:id="rId1"/>
  <headerFooter alignWithMargins="0">
    <oddHeader>&amp;L表3-5</oddHeader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I47"/>
  <sheetViews>
    <sheetView view="pageBreakPreview" zoomScale="115" zoomScaleNormal="120" zoomScaleSheetLayoutView="115" workbookViewId="0">
      <selection activeCell="C6" sqref="C6:G8"/>
    </sheetView>
  </sheetViews>
  <sheetFormatPr defaultRowHeight="12"/>
  <cols>
    <col min="1" max="1" width="14.625" style="270" customWidth="1"/>
    <col min="2" max="7" width="16.625" style="270" customWidth="1"/>
    <col min="8" max="16384" width="9" style="270" customWidth="1"/>
  </cols>
  <sheetData>
    <row r="1" spans="1:9" ht="23.25" customHeight="1">
      <c r="A1" s="587" t="str">
        <f>表紙!B27</f>
        <v>令和４年度高齢者世帯数・高齢者世帯割合の前年度比較</v>
      </c>
      <c r="B1" s="271"/>
      <c r="C1" s="271"/>
      <c r="D1" s="271"/>
      <c r="E1" s="271"/>
      <c r="F1" s="271"/>
      <c r="G1" s="271"/>
      <c r="I1" s="287"/>
    </row>
    <row r="2" spans="1:9" ht="16.5" customHeight="1"/>
    <row r="3" spans="1:9" ht="24.75" customHeight="1">
      <c r="A3" s="270" t="s">
        <v>174</v>
      </c>
      <c r="G3" s="143" t="s">
        <v>302</v>
      </c>
    </row>
    <row r="4" spans="1:9" ht="30" customHeight="1">
      <c r="A4" s="588" t="s">
        <v>111</v>
      </c>
      <c r="B4" s="288" t="s">
        <v>243</v>
      </c>
      <c r="C4" s="598" t="s">
        <v>2</v>
      </c>
      <c r="D4" s="601"/>
      <c r="E4" s="598" t="s">
        <v>151</v>
      </c>
      <c r="F4" s="305"/>
      <c r="G4" s="311"/>
    </row>
    <row r="5" spans="1:9" ht="30" customHeight="1">
      <c r="A5" s="589"/>
      <c r="B5" s="290"/>
      <c r="C5" s="297" t="s">
        <v>245</v>
      </c>
      <c r="D5" s="602" t="s">
        <v>156</v>
      </c>
      <c r="E5" s="297" t="s">
        <v>246</v>
      </c>
      <c r="F5" s="602" t="s">
        <v>171</v>
      </c>
      <c r="G5" s="612" t="s">
        <v>252</v>
      </c>
    </row>
    <row r="6" spans="1:9" ht="27.75" customHeight="1">
      <c r="A6" s="319" t="s">
        <v>322</v>
      </c>
      <c r="B6" s="592">
        <v>385756</v>
      </c>
      <c r="C6" s="599">
        <v>134099</v>
      </c>
      <c r="D6" s="603">
        <f>C6/B6</f>
        <v>0.34762647891413223</v>
      </c>
      <c r="E6" s="599">
        <v>75201</v>
      </c>
      <c r="F6" s="603">
        <f>E6/B6</f>
        <v>0.19494447267184437</v>
      </c>
      <c r="G6" s="613">
        <f>E6/C6</f>
        <v>0.56078717962102631</v>
      </c>
    </row>
    <row r="7" spans="1:9" ht="27.75" customHeight="1">
      <c r="A7" s="319" t="s">
        <v>108</v>
      </c>
      <c r="B7" s="592">
        <v>386343</v>
      </c>
      <c r="C7" s="599">
        <f>'表3-1'!C7</f>
        <v>137216</v>
      </c>
      <c r="D7" s="603">
        <f>C7/B7</f>
        <v>0.35516626417458064</v>
      </c>
      <c r="E7" s="599">
        <f>'表3-1'!G7</f>
        <v>77209</v>
      </c>
      <c r="F7" s="603">
        <f>E7/B7</f>
        <v>0.1998457329367945</v>
      </c>
      <c r="G7" s="613">
        <f>E7/C7</f>
        <v>0.56268219449626866</v>
      </c>
    </row>
    <row r="8" spans="1:9" ht="27.75" customHeight="1">
      <c r="A8" s="590" t="s">
        <v>115</v>
      </c>
      <c r="B8" s="294">
        <f>B7-B6</f>
        <v>587</v>
      </c>
      <c r="C8" s="600">
        <f>C7-C6</f>
        <v>3117</v>
      </c>
      <c r="D8" s="604" t="s">
        <v>306</v>
      </c>
      <c r="E8" s="600">
        <f>E7-E6</f>
        <v>2008</v>
      </c>
      <c r="F8" s="604" t="s">
        <v>341</v>
      </c>
      <c r="G8" s="614" t="s">
        <v>344</v>
      </c>
    </row>
    <row r="10" spans="1:9" ht="24" customHeight="1">
      <c r="A10" s="270" t="s">
        <v>217</v>
      </c>
    </row>
    <row r="11" spans="1:9" ht="26.25" customHeight="1">
      <c r="A11" s="272" t="s">
        <v>219</v>
      </c>
      <c r="B11" s="279"/>
      <c r="C11" s="288" t="s">
        <v>247</v>
      </c>
      <c r="D11" s="605" t="s">
        <v>248</v>
      </c>
      <c r="E11" s="598" t="s">
        <v>34</v>
      </c>
      <c r="F11" s="305"/>
      <c r="G11" s="311"/>
    </row>
    <row r="12" spans="1:9" ht="26.25" customHeight="1">
      <c r="A12" s="274"/>
      <c r="B12" s="281"/>
      <c r="C12" s="290"/>
      <c r="D12" s="290"/>
      <c r="E12" s="297" t="s">
        <v>249</v>
      </c>
      <c r="F12" s="602" t="s">
        <v>81</v>
      </c>
      <c r="G12" s="612" t="s">
        <v>61</v>
      </c>
    </row>
    <row r="13" spans="1:9" ht="26.25" customHeight="1">
      <c r="A13" s="275" t="s">
        <v>215</v>
      </c>
      <c r="B13" s="593" t="s">
        <v>122</v>
      </c>
      <c r="C13" s="310">
        <v>446874</v>
      </c>
      <c r="D13" s="298">
        <v>150406</v>
      </c>
      <c r="E13" s="310">
        <v>22182</v>
      </c>
      <c r="F13" s="302">
        <f t="shared" ref="F13:F18" si="0">E13/C13</f>
        <v>4.9638153036426373e-002</v>
      </c>
      <c r="G13" s="314">
        <f t="shared" ref="G13:G18" si="1">E13/D13</f>
        <v>0.14748081858436499</v>
      </c>
    </row>
    <row r="14" spans="1:9" ht="26.25" customHeight="1">
      <c r="A14" s="276"/>
      <c r="B14" s="594" t="s">
        <v>221</v>
      </c>
      <c r="C14" s="292">
        <v>500478</v>
      </c>
      <c r="D14" s="606">
        <v>211606</v>
      </c>
      <c r="E14" s="292">
        <v>53019</v>
      </c>
      <c r="F14" s="303">
        <f t="shared" si="0"/>
        <v>0.10593672449138623</v>
      </c>
      <c r="G14" s="315">
        <f t="shared" si="1"/>
        <v>0.2505552772605692</v>
      </c>
    </row>
    <row r="15" spans="1:9" ht="26.25" customHeight="1">
      <c r="A15" s="277"/>
      <c r="B15" s="595" t="s">
        <v>222</v>
      </c>
      <c r="C15" s="292">
        <f>SUM(C13:C14)</f>
        <v>947352</v>
      </c>
      <c r="D15" s="292">
        <f>SUM(D13:D14)</f>
        <v>362012</v>
      </c>
      <c r="E15" s="292">
        <f>SUM(E13:E14)</f>
        <v>75201</v>
      </c>
      <c r="F15" s="608">
        <f t="shared" si="0"/>
        <v>7.938020925696046e-002</v>
      </c>
      <c r="G15" s="615">
        <f t="shared" si="1"/>
        <v>0.20773068296078584</v>
      </c>
    </row>
    <row r="16" spans="1:9" ht="26.25" customHeight="1">
      <c r="A16" s="278" t="s">
        <v>108</v>
      </c>
      <c r="B16" s="593" t="s">
        <v>122</v>
      </c>
      <c r="C16" s="310">
        <f>'表1-1'!B6</f>
        <v>440521</v>
      </c>
      <c r="D16" s="298">
        <f>'表1-1'!E6</f>
        <v>150576</v>
      </c>
      <c r="E16" s="310">
        <f>'表3-1'!E7</f>
        <v>23116</v>
      </c>
      <c r="F16" s="302">
        <f t="shared" si="0"/>
        <v>5.2474229378395125e-002</v>
      </c>
      <c r="G16" s="314">
        <f t="shared" si="1"/>
        <v>0.15351716076931252</v>
      </c>
    </row>
    <row r="17" spans="1:7" ht="26.25" customHeight="1">
      <c r="A17" s="276"/>
      <c r="B17" s="594" t="s">
        <v>221</v>
      </c>
      <c r="C17" s="292">
        <f>'表1-1'!C6</f>
        <v>492535</v>
      </c>
      <c r="D17" s="292">
        <f>'表1-1'!F6</f>
        <v>211060</v>
      </c>
      <c r="E17" s="292">
        <f>'表3-1'!F7</f>
        <v>54093</v>
      </c>
      <c r="F17" s="303">
        <f t="shared" si="0"/>
        <v>0.1098256976661557</v>
      </c>
      <c r="G17" s="615">
        <f t="shared" si="1"/>
        <v>0.25629204965412677</v>
      </c>
    </row>
    <row r="18" spans="1:7" ht="26.25" customHeight="1">
      <c r="A18" s="276"/>
      <c r="B18" s="595" t="s">
        <v>222</v>
      </c>
      <c r="C18" s="292">
        <f>SUM(C16:C17)</f>
        <v>933056</v>
      </c>
      <c r="D18" s="292">
        <f>SUM(D16:D17)</f>
        <v>361636</v>
      </c>
      <c r="E18" s="292">
        <f>SUM(E16:E17)</f>
        <v>77209</v>
      </c>
      <c r="F18" s="365">
        <f t="shared" si="0"/>
        <v>8.274851670210577e-002</v>
      </c>
      <c r="G18" s="615">
        <f t="shared" si="1"/>
        <v>0.21349920914953158</v>
      </c>
    </row>
    <row r="19" spans="1:7" ht="26.25" customHeight="1">
      <c r="A19" s="277"/>
      <c r="B19" s="596" t="s">
        <v>115</v>
      </c>
      <c r="C19" s="294">
        <f>C18-C15</f>
        <v>-14296</v>
      </c>
      <c r="D19" s="294">
        <f>D18-D15</f>
        <v>-376</v>
      </c>
      <c r="E19" s="294">
        <f>E18-E15</f>
        <v>2008</v>
      </c>
      <c r="F19" s="609" t="s">
        <v>342</v>
      </c>
      <c r="G19" s="616" t="s">
        <v>341</v>
      </c>
    </row>
    <row r="20" spans="1:7" ht="17.25" customHeight="1">
      <c r="A20" s="591"/>
      <c r="B20" s="597"/>
      <c r="C20" s="331"/>
      <c r="D20" s="607"/>
      <c r="E20" s="331"/>
      <c r="F20" s="610"/>
      <c r="G20" s="617"/>
    </row>
    <row r="21" spans="1:7" ht="19.5" customHeight="1">
      <c r="B21" s="20" t="s">
        <v>300</v>
      </c>
    </row>
    <row r="22" spans="1:7" ht="19.5" customHeight="1">
      <c r="B22" s="20" t="s">
        <v>343</v>
      </c>
    </row>
    <row r="23" spans="1:7" ht="19.5" customHeight="1">
      <c r="B23" s="20" t="s">
        <v>340</v>
      </c>
    </row>
    <row r="24" spans="1:7" ht="19.5" customHeight="1">
      <c r="B24" s="20" t="s">
        <v>293</v>
      </c>
    </row>
    <row r="25" spans="1:7">
      <c r="B25" s="20"/>
      <c r="C25" s="3"/>
      <c r="D25" s="3"/>
      <c r="E25" s="3"/>
      <c r="F25" s="3"/>
      <c r="G25" s="3"/>
    </row>
    <row r="47" spans="6:6">
      <c r="F47" s="611"/>
    </row>
  </sheetData>
  <mergeCells count="11">
    <mergeCell ref="A1:G1"/>
    <mergeCell ref="C4:D4"/>
    <mergeCell ref="E4:G4"/>
    <mergeCell ref="E11:G11"/>
    <mergeCell ref="A4:A5"/>
    <mergeCell ref="B4:B5"/>
    <mergeCell ref="A11:B12"/>
    <mergeCell ref="C11:C12"/>
    <mergeCell ref="D11:D12"/>
    <mergeCell ref="A13:A15"/>
    <mergeCell ref="A16:A19"/>
  </mergeCells>
  <phoneticPr fontId="55"/>
  <printOptions horizontalCentered="1" verticalCentered="1"/>
  <pageMargins left="0.78740157480314965" right="0.78740157480314965" top="0.55000000000000004" bottom="0.23622047244094488" header="0.36" footer="0.31496062992125984"/>
  <pageSetup paperSize="9" scale="96" fitToWidth="1" fitToHeight="1" orientation="landscape" usePrinterDefaults="1" r:id="rId1"/>
  <headerFooter alignWithMargins="0">
    <oddHeader>&amp;R表4-1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4"/>
  <sheetViews>
    <sheetView workbookViewId="0">
      <selection activeCell="B12" sqref="B12"/>
    </sheetView>
  </sheetViews>
  <sheetFormatPr defaultRowHeight="13.5"/>
  <cols>
    <col min="1" max="1" width="9" style="618" customWidth="1"/>
    <col min="2" max="2" width="9.375" style="618" customWidth="1"/>
    <col min="3" max="5" width="9" style="618" customWidth="1"/>
    <col min="6" max="7" width="9.25" style="618" bestFit="1" customWidth="1"/>
    <col min="8" max="16384" width="9" style="618" customWidth="1"/>
  </cols>
  <sheetData>
    <row r="1" spans="1:9">
      <c r="A1" s="618" t="s">
        <v>25</v>
      </c>
    </row>
    <row r="2" spans="1:9" ht="40.5">
      <c r="B2" s="620" t="s">
        <v>62</v>
      </c>
      <c r="C2" s="620" t="s">
        <v>95</v>
      </c>
      <c r="D2" s="618" t="s">
        <v>79</v>
      </c>
      <c r="E2" s="618" t="s">
        <v>92</v>
      </c>
      <c r="F2" s="618" t="s">
        <v>57</v>
      </c>
      <c r="G2" s="618" t="s">
        <v>91</v>
      </c>
      <c r="H2" s="618" t="s">
        <v>79</v>
      </c>
      <c r="I2" s="618" t="s">
        <v>92</v>
      </c>
    </row>
    <row r="3" spans="1:9">
      <c r="A3" s="619" t="s">
        <v>26</v>
      </c>
      <c r="B3" s="618">
        <f t="shared" ref="B3:E12" si="0">F3/1000</f>
        <v>1134.0360000000001</v>
      </c>
      <c r="C3" s="618">
        <f t="shared" si="0"/>
        <v>1121.3</v>
      </c>
      <c r="D3" s="618">
        <f t="shared" si="0"/>
        <v>394.911</v>
      </c>
      <c r="E3" s="618">
        <f t="shared" si="0"/>
        <v>395.822</v>
      </c>
      <c r="F3" s="618">
        <v>1134036</v>
      </c>
      <c r="G3" s="618">
        <v>1121300</v>
      </c>
      <c r="H3" s="618">
        <v>394911</v>
      </c>
      <c r="I3" s="618">
        <v>395822</v>
      </c>
    </row>
    <row r="4" spans="1:9">
      <c r="A4" s="619" t="s">
        <v>29</v>
      </c>
      <c r="B4" s="618">
        <f t="shared" si="0"/>
        <v>1133.394</v>
      </c>
      <c r="C4" s="618">
        <f t="shared" si="0"/>
        <v>1120.7819999999999</v>
      </c>
      <c r="D4" s="618">
        <f t="shared" si="0"/>
        <v>394.98399999999998</v>
      </c>
      <c r="E4" s="618">
        <f t="shared" si="0"/>
        <v>395.99900000000002</v>
      </c>
      <c r="F4" s="618">
        <v>1133394</v>
      </c>
      <c r="G4" s="618">
        <v>1120782</v>
      </c>
      <c r="H4" s="618">
        <v>394984</v>
      </c>
      <c r="I4" s="618">
        <v>395999</v>
      </c>
    </row>
    <row r="5" spans="1:9">
      <c r="A5" s="619" t="s">
        <v>31</v>
      </c>
      <c r="B5" s="618">
        <f t="shared" si="0"/>
        <v>1132.692</v>
      </c>
      <c r="C5" s="618">
        <f t="shared" si="0"/>
        <v>1119.971</v>
      </c>
      <c r="D5" s="618">
        <f t="shared" si="0"/>
        <v>394.99</v>
      </c>
      <c r="E5" s="618">
        <f t="shared" si="0"/>
        <v>395.971</v>
      </c>
      <c r="F5" s="618">
        <v>1132692</v>
      </c>
      <c r="G5" s="618">
        <v>1119971</v>
      </c>
      <c r="H5" s="618">
        <v>394990</v>
      </c>
      <c r="I5" s="618">
        <v>395971</v>
      </c>
    </row>
    <row r="6" spans="1:9">
      <c r="A6" s="619" t="s">
        <v>1</v>
      </c>
      <c r="B6" s="618">
        <f t="shared" si="0"/>
        <v>1132.0820000000001</v>
      </c>
      <c r="C6" s="618">
        <f t="shared" si="0"/>
        <v>1119.231</v>
      </c>
      <c r="D6" s="618">
        <f t="shared" si="0"/>
        <v>395.09100000000001</v>
      </c>
      <c r="E6" s="618">
        <f t="shared" si="0"/>
        <v>395.95299999999997</v>
      </c>
      <c r="F6" s="618">
        <v>1132082</v>
      </c>
      <c r="G6" s="618">
        <v>1119231</v>
      </c>
      <c r="H6" s="618">
        <v>395091</v>
      </c>
      <c r="I6" s="618">
        <v>395953</v>
      </c>
    </row>
    <row r="7" spans="1:9">
      <c r="A7" s="619" t="s">
        <v>6</v>
      </c>
      <c r="B7" s="618">
        <f t="shared" si="0"/>
        <v>1131.096</v>
      </c>
      <c r="C7" s="618">
        <f t="shared" si="0"/>
        <v>1118.1780000000001</v>
      </c>
      <c r="D7" s="618">
        <f t="shared" si="0"/>
        <v>395.01600000000002</v>
      </c>
      <c r="E7" s="618">
        <f t="shared" si="0"/>
        <v>395.79899999999998</v>
      </c>
      <c r="F7" s="618">
        <v>1131096</v>
      </c>
      <c r="G7" s="618">
        <v>1118178</v>
      </c>
      <c r="H7" s="618">
        <v>395016</v>
      </c>
      <c r="I7" s="618">
        <v>395799</v>
      </c>
    </row>
    <row r="8" spans="1:9">
      <c r="A8" s="619" t="s">
        <v>10</v>
      </c>
      <c r="B8" s="618">
        <f t="shared" si="0"/>
        <v>1130.3019999999999</v>
      </c>
      <c r="C8" s="618">
        <f t="shared" si="0"/>
        <v>1117.0989999999999</v>
      </c>
      <c r="D8" s="618">
        <f t="shared" si="0"/>
        <v>394.88900000000001</v>
      </c>
      <c r="E8" s="618">
        <f t="shared" si="0"/>
        <v>395.70299999999997</v>
      </c>
      <c r="F8" s="618">
        <v>1130302</v>
      </c>
      <c r="G8" s="618">
        <v>1117099</v>
      </c>
      <c r="H8" s="618">
        <v>394889</v>
      </c>
      <c r="I8" s="618">
        <v>395703</v>
      </c>
    </row>
    <row r="9" spans="1:9">
      <c r="A9" s="619" t="s">
        <v>17</v>
      </c>
      <c r="B9" s="618">
        <f t="shared" si="0"/>
        <v>1125.222</v>
      </c>
      <c r="C9" s="618">
        <f t="shared" si="0"/>
        <v>1112.1880000000001</v>
      </c>
      <c r="D9" s="618">
        <f t="shared" si="0"/>
        <v>393.90499999999997</v>
      </c>
      <c r="E9" s="618">
        <f t="shared" si="0"/>
        <v>394.95699999999999</v>
      </c>
      <c r="F9" s="618">
        <v>1125222</v>
      </c>
      <c r="G9" s="618">
        <v>1112188</v>
      </c>
      <c r="H9" s="618">
        <v>393905</v>
      </c>
      <c r="I9" s="618">
        <v>394957</v>
      </c>
    </row>
    <row r="10" spans="1:9">
      <c r="A10" s="619" t="s">
        <v>20</v>
      </c>
      <c r="B10" s="618">
        <f t="shared" si="0"/>
        <v>1124.7470000000001</v>
      </c>
      <c r="C10" s="618">
        <f t="shared" si="0"/>
        <v>1111.652</v>
      </c>
      <c r="D10" s="618">
        <f t="shared" si="0"/>
        <v>395.50799999999998</v>
      </c>
      <c r="E10" s="618">
        <f t="shared" si="0"/>
        <v>396.40499999999997</v>
      </c>
      <c r="F10" s="618">
        <v>1124747</v>
      </c>
      <c r="G10" s="618">
        <v>1111652</v>
      </c>
      <c r="H10" s="618">
        <v>395508</v>
      </c>
      <c r="I10" s="618">
        <v>396405</v>
      </c>
    </row>
    <row r="11" spans="1:9">
      <c r="A11" s="619" t="s">
        <v>21</v>
      </c>
      <c r="B11" s="618">
        <f t="shared" si="0"/>
        <v>1123.98</v>
      </c>
      <c r="C11" s="618">
        <f t="shared" si="0"/>
        <v>1110.9380000000001</v>
      </c>
      <c r="D11" s="618">
        <f t="shared" si="0"/>
        <v>395.63499999999999</v>
      </c>
      <c r="E11" s="618">
        <f t="shared" si="0"/>
        <v>396.536</v>
      </c>
      <c r="F11" s="618">
        <v>1123980</v>
      </c>
      <c r="G11" s="618">
        <v>1110938</v>
      </c>
      <c r="H11" s="618">
        <v>395635</v>
      </c>
      <c r="I11" s="618">
        <v>396536</v>
      </c>
    </row>
    <row r="12" spans="1:9">
      <c r="A12" s="619" t="s">
        <v>15</v>
      </c>
      <c r="B12" s="618">
        <f t="shared" si="0"/>
        <v>1123.2049999999999</v>
      </c>
      <c r="C12" s="618">
        <f t="shared" si="0"/>
        <v>1110.4590000000001</v>
      </c>
      <c r="D12" s="618">
        <f t="shared" si="0"/>
        <v>395.65699999999998</v>
      </c>
      <c r="E12" s="618">
        <f t="shared" si="0"/>
        <v>396.56900000000002</v>
      </c>
      <c r="F12" s="618">
        <v>1123205</v>
      </c>
      <c r="G12" s="618">
        <v>1110459</v>
      </c>
      <c r="H12" s="618">
        <v>395657</v>
      </c>
      <c r="I12" s="618">
        <v>396569</v>
      </c>
    </row>
    <row r="13" spans="1:9">
      <c r="A13" s="619" t="s">
        <v>8</v>
      </c>
      <c r="B13" s="618">
        <f t="shared" ref="B13:D14" si="1">F13/1000</f>
        <v>1122.616</v>
      </c>
      <c r="C13" s="618">
        <f t="shared" si="1"/>
        <v>0</v>
      </c>
      <c r="D13" s="618">
        <f t="shared" si="1"/>
        <v>395.77499999999998</v>
      </c>
      <c r="F13" s="618">
        <v>1122616</v>
      </c>
      <c r="H13" s="618">
        <v>395775</v>
      </c>
    </row>
    <row r="14" spans="1:9">
      <c r="A14" s="619" t="s">
        <v>16</v>
      </c>
      <c r="B14" s="618">
        <f t="shared" si="1"/>
        <v>1122.1079999999999</v>
      </c>
      <c r="C14" s="618">
        <f t="shared" si="1"/>
        <v>0</v>
      </c>
      <c r="D14" s="618">
        <f t="shared" si="1"/>
        <v>395.88900000000001</v>
      </c>
      <c r="E14" s="618">
        <f>I14/1000</f>
        <v>0</v>
      </c>
      <c r="F14" s="618">
        <v>1122108</v>
      </c>
      <c r="H14" s="618">
        <v>395889</v>
      </c>
    </row>
  </sheetData>
  <phoneticPr fontId="5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D14"/>
  <sheetViews>
    <sheetView workbookViewId="0">
      <selection activeCell="D14" sqref="D14"/>
    </sheetView>
  </sheetViews>
  <sheetFormatPr defaultRowHeight="13.5"/>
  <cols>
    <col min="1" max="16384" width="9" style="618" customWidth="1"/>
  </cols>
  <sheetData>
    <row r="2" spans="1:4">
      <c r="A2" s="621"/>
      <c r="B2" s="618" t="s">
        <v>35</v>
      </c>
      <c r="C2" s="618" t="s">
        <v>39</v>
      </c>
      <c r="D2" s="618" t="s">
        <v>43</v>
      </c>
    </row>
    <row r="3" spans="1:4" ht="14.25" customHeight="1">
      <c r="A3" s="622" t="s">
        <v>15</v>
      </c>
      <c r="B3" s="618">
        <v>-379</v>
      </c>
      <c r="C3" s="618">
        <v>-210</v>
      </c>
      <c r="D3" s="618">
        <v>-589</v>
      </c>
    </row>
    <row r="4" spans="1:4">
      <c r="A4" s="622" t="s">
        <v>8</v>
      </c>
      <c r="B4" s="618">
        <v>-355</v>
      </c>
      <c r="C4" s="618">
        <v>-153</v>
      </c>
      <c r="D4" s="618">
        <v>-508</v>
      </c>
    </row>
    <row r="5" spans="1:4">
      <c r="A5" s="622" t="s">
        <v>16</v>
      </c>
      <c r="B5" s="618">
        <v>-393</v>
      </c>
      <c r="C5" s="618">
        <v>-415</v>
      </c>
      <c r="D5" s="618">
        <v>-808</v>
      </c>
    </row>
    <row r="6" spans="1:4">
      <c r="A6" s="621" t="s">
        <v>26</v>
      </c>
      <c r="B6" s="618">
        <v>-496</v>
      </c>
      <c r="C6" s="618">
        <v>-22</v>
      </c>
      <c r="D6" s="618">
        <v>-518</v>
      </c>
    </row>
    <row r="7" spans="1:4">
      <c r="A7" s="621" t="s">
        <v>29</v>
      </c>
      <c r="B7" s="618">
        <v>-592</v>
      </c>
      <c r="C7" s="618">
        <v>-219</v>
      </c>
      <c r="D7" s="618">
        <v>-811</v>
      </c>
    </row>
    <row r="8" spans="1:4">
      <c r="A8" s="621" t="s">
        <v>31</v>
      </c>
      <c r="B8" s="618">
        <v>-656</v>
      </c>
      <c r="C8" s="618">
        <v>-84</v>
      </c>
      <c r="D8" s="618">
        <v>-740</v>
      </c>
    </row>
    <row r="9" spans="1:4">
      <c r="A9" s="621" t="s">
        <v>1</v>
      </c>
      <c r="B9" s="618">
        <v>-723</v>
      </c>
      <c r="C9" s="618">
        <v>-330</v>
      </c>
      <c r="D9" s="618">
        <v>-1053</v>
      </c>
    </row>
    <row r="10" spans="1:4">
      <c r="A10" s="621" t="s">
        <v>6</v>
      </c>
      <c r="B10" s="618">
        <v>-587</v>
      </c>
      <c r="C10" s="618">
        <v>-492</v>
      </c>
      <c r="D10" s="618">
        <v>-1079</v>
      </c>
    </row>
    <row r="11" spans="1:4">
      <c r="A11" s="621" t="s">
        <v>10</v>
      </c>
      <c r="B11" s="618">
        <v>-635</v>
      </c>
      <c r="C11" s="618">
        <v>-4276</v>
      </c>
      <c r="D11" s="618">
        <v>-4911</v>
      </c>
    </row>
    <row r="12" spans="1:4">
      <c r="A12" s="621" t="s">
        <v>55</v>
      </c>
      <c r="B12" s="618">
        <v>-493</v>
      </c>
      <c r="C12" s="618">
        <v>-43</v>
      </c>
      <c r="D12" s="618">
        <v>-536</v>
      </c>
    </row>
    <row r="13" spans="1:4">
      <c r="A13" s="621" t="s">
        <v>94</v>
      </c>
      <c r="B13" s="618">
        <v>-460</v>
      </c>
      <c r="C13" s="618">
        <v>-254</v>
      </c>
      <c r="D13" s="618">
        <v>-714</v>
      </c>
    </row>
    <row r="14" spans="1:4">
      <c r="A14" s="621" t="s">
        <v>96</v>
      </c>
      <c r="B14" s="618">
        <v>-397</v>
      </c>
      <c r="C14" s="618">
        <v>-82</v>
      </c>
      <c r="D14" s="618">
        <v>-479</v>
      </c>
    </row>
  </sheetData>
  <phoneticPr fontId="5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46"/>
  <sheetViews>
    <sheetView view="pageBreakPreview" zoomScale="85" zoomScaleNormal="110" zoomScaleSheetLayoutView="85" workbookViewId="0">
      <pane ySplit="5" topLeftCell="A6" activePane="bottomLeft" state="frozen"/>
      <selection pane="bottomLeft" activeCell="B38" sqref="B38:C39"/>
    </sheetView>
  </sheetViews>
  <sheetFormatPr defaultRowHeight="18" customHeight="1"/>
  <cols>
    <col min="1" max="1" width="11.875" style="20" customWidth="1"/>
    <col min="2" max="3" width="9" style="3" customWidth="1"/>
    <col min="4" max="4" width="10.625" style="3" customWidth="1"/>
    <col min="5" max="5" width="10.75" style="3" customWidth="1"/>
    <col min="6" max="7" width="10.5" style="3" customWidth="1"/>
    <col min="8" max="16384" width="9" style="3" customWidth="1"/>
  </cols>
  <sheetData>
    <row r="1" spans="1:11" s="21" customFormat="1" ht="18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8" customHeight="1">
      <c r="B2" s="36"/>
      <c r="J2" s="143" t="s">
        <v>320</v>
      </c>
    </row>
    <row r="3" spans="1:11" ht="18" customHeight="1">
      <c r="A3" s="23" t="s">
        <v>33</v>
      </c>
      <c r="B3" s="37" t="s">
        <v>104</v>
      </c>
      <c r="C3" s="57"/>
      <c r="D3" s="69"/>
      <c r="E3" s="83" t="s">
        <v>181</v>
      </c>
      <c r="F3" s="57"/>
      <c r="G3" s="114"/>
      <c r="H3" s="83" t="s">
        <v>182</v>
      </c>
      <c r="I3" s="57"/>
      <c r="J3" s="114"/>
    </row>
    <row r="4" spans="1:11" ht="18" customHeight="1">
      <c r="A4" s="24"/>
      <c r="B4" s="38"/>
      <c r="C4" s="58"/>
      <c r="D4" s="70"/>
      <c r="E4" s="84"/>
      <c r="F4" s="58"/>
      <c r="G4" s="115"/>
      <c r="H4" s="84"/>
      <c r="I4" s="58"/>
      <c r="J4" s="115"/>
    </row>
    <row r="5" spans="1:11" ht="18" customHeight="1">
      <c r="A5" s="25"/>
      <c r="B5" s="39" t="s">
        <v>48</v>
      </c>
      <c r="C5" s="59" t="s">
        <v>53</v>
      </c>
      <c r="D5" s="71" t="s">
        <v>179</v>
      </c>
      <c r="E5" s="85" t="s">
        <v>48</v>
      </c>
      <c r="F5" s="99" t="s">
        <v>53</v>
      </c>
      <c r="G5" s="71" t="s">
        <v>179</v>
      </c>
      <c r="H5" s="85" t="s">
        <v>48</v>
      </c>
      <c r="I5" s="99" t="s">
        <v>53</v>
      </c>
      <c r="J5" s="71" t="s">
        <v>179</v>
      </c>
    </row>
    <row r="6" spans="1:11" ht="18" customHeight="1">
      <c r="A6" s="26" t="s">
        <v>59</v>
      </c>
      <c r="B6" s="40">
        <v>440521</v>
      </c>
      <c r="C6" s="60">
        <v>492535</v>
      </c>
      <c r="D6" s="72">
        <f>SUM(B6:C6)</f>
        <v>933056</v>
      </c>
      <c r="E6" s="86">
        <f>SUM(E7:E8)</f>
        <v>150576</v>
      </c>
      <c r="F6" s="100">
        <f>SUM(F7:F8)</f>
        <v>211060</v>
      </c>
      <c r="G6" s="116">
        <f>SUM(G7:G8)</f>
        <v>361636</v>
      </c>
      <c r="H6" s="127">
        <f t="shared" ref="H6:J39" si="0">E6/B6</f>
        <v>0.34181344362697808</v>
      </c>
      <c r="I6" s="135">
        <f t="shared" si="0"/>
        <v>0.42851777031073934</v>
      </c>
      <c r="J6" s="144">
        <f t="shared" si="0"/>
        <v>0.38758231017216543</v>
      </c>
      <c r="K6" s="152"/>
    </row>
    <row r="7" spans="1:11" ht="18" customHeight="1">
      <c r="A7" s="27" t="s">
        <v>60</v>
      </c>
      <c r="B7" s="41">
        <f t="shared" ref="B7:G7" si="1">SUM(B9:B21)</f>
        <v>400680</v>
      </c>
      <c r="C7" s="61">
        <f t="shared" si="1"/>
        <v>447880</v>
      </c>
      <c r="D7" s="72">
        <f t="shared" si="1"/>
        <v>848560</v>
      </c>
      <c r="E7" s="40">
        <f t="shared" si="1"/>
        <v>134464</v>
      </c>
      <c r="F7" s="61">
        <f t="shared" si="1"/>
        <v>188809</v>
      </c>
      <c r="G7" s="72">
        <f t="shared" si="1"/>
        <v>323273</v>
      </c>
      <c r="H7" s="128">
        <f t="shared" si="0"/>
        <v>0.33558949785364878</v>
      </c>
      <c r="I7" s="136">
        <f t="shared" si="0"/>
        <v>0.42156157899437352</v>
      </c>
      <c r="J7" s="145">
        <f t="shared" si="0"/>
        <v>0.38096657867446027</v>
      </c>
    </row>
    <row r="8" spans="1:11" ht="18" customHeight="1">
      <c r="A8" s="26" t="s">
        <v>63</v>
      </c>
      <c r="B8" s="40">
        <f t="shared" ref="B8:G8" si="2">SUM(B22,B24,B26,B30,B35,B37)</f>
        <v>39849</v>
      </c>
      <c r="C8" s="41">
        <f t="shared" si="2"/>
        <v>44665</v>
      </c>
      <c r="D8" s="73">
        <f t="shared" si="2"/>
        <v>84514</v>
      </c>
      <c r="E8" s="53">
        <f t="shared" si="2"/>
        <v>16112</v>
      </c>
      <c r="F8" s="101">
        <f t="shared" si="2"/>
        <v>22251</v>
      </c>
      <c r="G8" s="73">
        <f t="shared" si="2"/>
        <v>38363</v>
      </c>
      <c r="H8" s="127">
        <f t="shared" si="0"/>
        <v>0.4043263319029336</v>
      </c>
      <c r="I8" s="135">
        <f t="shared" si="0"/>
        <v>0.49817530504869584</v>
      </c>
      <c r="J8" s="144">
        <f t="shared" si="0"/>
        <v>0.4539247935253331</v>
      </c>
    </row>
    <row r="9" spans="1:11" ht="18" customHeight="1">
      <c r="A9" s="28" t="s">
        <v>87</v>
      </c>
      <c r="B9" s="42">
        <v>143406</v>
      </c>
      <c r="C9" s="50">
        <v>160167</v>
      </c>
      <c r="D9" s="74">
        <f t="shared" ref="D9:D21" si="3">SUM(B9:C9)</f>
        <v>303573</v>
      </c>
      <c r="E9" s="87">
        <v>40848</v>
      </c>
      <c r="F9" s="102">
        <v>56904</v>
      </c>
      <c r="G9" s="117">
        <f t="shared" ref="G9:G21" si="4">SUM(E9:F9)</f>
        <v>97752</v>
      </c>
      <c r="H9" s="129">
        <f t="shared" si="0"/>
        <v>0.28484163842517052</v>
      </c>
      <c r="I9" s="137">
        <f t="shared" si="0"/>
        <v>0.3552791773586319</v>
      </c>
      <c r="J9" s="146">
        <f t="shared" si="0"/>
        <v>0.32200492138628928</v>
      </c>
    </row>
    <row r="10" spans="1:11" ht="18" customHeight="1">
      <c r="A10" s="29" t="s">
        <v>64</v>
      </c>
      <c r="B10" s="43">
        <v>22203</v>
      </c>
      <c r="C10" s="51">
        <v>26048</v>
      </c>
      <c r="D10" s="75">
        <f t="shared" si="3"/>
        <v>48251</v>
      </c>
      <c r="E10" s="88">
        <v>8273</v>
      </c>
      <c r="F10" s="103">
        <v>12434</v>
      </c>
      <c r="G10" s="118">
        <f t="shared" si="4"/>
        <v>20707</v>
      </c>
      <c r="H10" s="130">
        <f t="shared" si="0"/>
        <v>0.37260730531910102</v>
      </c>
      <c r="I10" s="138">
        <f t="shared" si="0"/>
        <v>0.47734950859950859</v>
      </c>
      <c r="J10" s="147">
        <f t="shared" si="0"/>
        <v>0.42915172742533836</v>
      </c>
    </row>
    <row r="11" spans="1:11" ht="18" customHeight="1">
      <c r="A11" s="29" t="s">
        <v>4</v>
      </c>
      <c r="B11" s="43">
        <v>39095</v>
      </c>
      <c r="C11" s="51">
        <v>43692</v>
      </c>
      <c r="D11" s="75">
        <f t="shared" si="3"/>
        <v>82787</v>
      </c>
      <c r="E11" s="89">
        <v>14238</v>
      </c>
      <c r="F11" s="103">
        <v>19441</v>
      </c>
      <c r="G11" s="118">
        <f t="shared" si="4"/>
        <v>33679</v>
      </c>
      <c r="H11" s="130">
        <f t="shared" si="0"/>
        <v>0.36418979409131602</v>
      </c>
      <c r="I11" s="138">
        <f t="shared" si="0"/>
        <v>0.44495559827886111</v>
      </c>
      <c r="J11" s="147">
        <f t="shared" si="0"/>
        <v>0.40681507966226582</v>
      </c>
    </row>
    <row r="12" spans="1:11" s="3" customFormat="1" ht="18" customHeight="1">
      <c r="A12" s="29" t="s">
        <v>65</v>
      </c>
      <c r="B12" s="43">
        <v>31693</v>
      </c>
      <c r="C12" s="51">
        <v>35513</v>
      </c>
      <c r="D12" s="75">
        <f t="shared" si="3"/>
        <v>67206</v>
      </c>
      <c r="E12" s="89">
        <v>11118</v>
      </c>
      <c r="F12" s="103">
        <v>16091</v>
      </c>
      <c r="G12" s="118">
        <f t="shared" si="4"/>
        <v>27209</v>
      </c>
      <c r="H12" s="130">
        <f t="shared" si="0"/>
        <v>0.35080301643896128</v>
      </c>
      <c r="I12" s="138">
        <f t="shared" si="0"/>
        <v>0.45310168107453608</v>
      </c>
      <c r="J12" s="147">
        <f t="shared" si="0"/>
        <v>0.40485968514715948</v>
      </c>
      <c r="K12" s="3"/>
    </row>
    <row r="13" spans="1:11" s="3" customFormat="1" ht="18" customHeight="1">
      <c r="A13" s="29" t="s">
        <v>72</v>
      </c>
      <c r="B13" s="43">
        <v>11294</v>
      </c>
      <c r="C13" s="51">
        <v>12601</v>
      </c>
      <c r="D13" s="75">
        <f t="shared" si="3"/>
        <v>23895</v>
      </c>
      <c r="E13" s="89">
        <v>5187</v>
      </c>
      <c r="F13" s="104">
        <v>6945</v>
      </c>
      <c r="G13" s="118">
        <f t="shared" si="4"/>
        <v>12132</v>
      </c>
      <c r="H13" s="130">
        <f t="shared" si="0"/>
        <v>0.45927040906676109</v>
      </c>
      <c r="I13" s="138">
        <f t="shared" si="0"/>
        <v>0.5511467343861598</v>
      </c>
      <c r="J13" s="147">
        <f t="shared" si="0"/>
        <v>0.50772128060263655</v>
      </c>
      <c r="K13" s="3"/>
    </row>
    <row r="14" spans="1:11" ht="18" customHeight="1">
      <c r="A14" s="29" t="s">
        <v>74</v>
      </c>
      <c r="B14" s="43">
        <v>19394</v>
      </c>
      <c r="C14" s="51">
        <v>21049</v>
      </c>
      <c r="D14" s="75">
        <f t="shared" si="3"/>
        <v>40443</v>
      </c>
      <c r="E14" s="90">
        <v>7330</v>
      </c>
      <c r="F14" s="105">
        <v>9855</v>
      </c>
      <c r="G14" s="119">
        <f t="shared" si="4"/>
        <v>17185</v>
      </c>
      <c r="H14" s="130">
        <f t="shared" si="0"/>
        <v>0.37795194390017534</v>
      </c>
      <c r="I14" s="138">
        <f t="shared" si="0"/>
        <v>0.46819326333792577</v>
      </c>
      <c r="J14" s="147">
        <f t="shared" si="0"/>
        <v>0.42491902183319735</v>
      </c>
    </row>
    <row r="15" spans="1:11" ht="18" customHeight="1">
      <c r="A15" s="29" t="s">
        <v>77</v>
      </c>
      <c r="B15" s="43">
        <v>13171</v>
      </c>
      <c r="C15" s="51">
        <v>14768</v>
      </c>
      <c r="D15" s="75">
        <f t="shared" si="3"/>
        <v>27939</v>
      </c>
      <c r="E15" s="90">
        <v>4838</v>
      </c>
      <c r="F15" s="105">
        <v>7027</v>
      </c>
      <c r="G15" s="119">
        <f t="shared" si="4"/>
        <v>11865</v>
      </c>
      <c r="H15" s="130">
        <f t="shared" si="0"/>
        <v>0.36732214714144712</v>
      </c>
      <c r="I15" s="138">
        <f t="shared" si="0"/>
        <v>0.47582611050920909</v>
      </c>
      <c r="J15" s="147">
        <f t="shared" si="0"/>
        <v>0.42467518522495434</v>
      </c>
    </row>
    <row r="16" spans="1:11" ht="18" customHeight="1">
      <c r="A16" s="29" t="s">
        <v>75</v>
      </c>
      <c r="B16" s="43">
        <v>35078</v>
      </c>
      <c r="C16" s="51">
        <v>37722</v>
      </c>
      <c r="D16" s="75">
        <f t="shared" si="3"/>
        <v>72800</v>
      </c>
      <c r="E16" s="91">
        <v>11902</v>
      </c>
      <c r="F16" s="106">
        <v>16291</v>
      </c>
      <c r="G16" s="118">
        <f t="shared" si="4"/>
        <v>28193</v>
      </c>
      <c r="H16" s="130">
        <f t="shared" si="0"/>
        <v>0.33930098637322537</v>
      </c>
      <c r="I16" s="138">
        <f t="shared" si="0"/>
        <v>0.43186999628863793</v>
      </c>
      <c r="J16" s="147">
        <f t="shared" si="0"/>
        <v>0.38726648351648352</v>
      </c>
    </row>
    <row r="17" spans="1:10" ht="18" customHeight="1">
      <c r="A17" s="29" t="s">
        <v>13</v>
      </c>
      <c r="B17" s="44">
        <v>14766</v>
      </c>
      <c r="C17" s="51">
        <v>16527</v>
      </c>
      <c r="D17" s="75">
        <f t="shared" si="3"/>
        <v>31293</v>
      </c>
      <c r="E17" s="89">
        <v>4663</v>
      </c>
      <c r="F17" s="107">
        <v>6535</v>
      </c>
      <c r="G17" s="118">
        <f t="shared" si="4"/>
        <v>11198</v>
      </c>
      <c r="H17" s="130">
        <f t="shared" si="0"/>
        <v>0.31579303806040904</v>
      </c>
      <c r="I17" s="138">
        <f t="shared" si="0"/>
        <v>0.39541356568040176</v>
      </c>
      <c r="J17" s="147">
        <f t="shared" si="0"/>
        <v>0.3578436071964976</v>
      </c>
    </row>
    <row r="18" spans="1:10" ht="18" customHeight="1">
      <c r="A18" s="29" t="s">
        <v>97</v>
      </c>
      <c r="B18" s="44">
        <v>35224</v>
      </c>
      <c r="C18" s="51">
        <v>40023</v>
      </c>
      <c r="D18" s="75">
        <f t="shared" si="3"/>
        <v>75247</v>
      </c>
      <c r="E18" s="89">
        <v>12373</v>
      </c>
      <c r="F18" s="103">
        <v>17713</v>
      </c>
      <c r="G18" s="118">
        <f t="shared" si="4"/>
        <v>30086</v>
      </c>
      <c r="H18" s="130">
        <f t="shared" si="0"/>
        <v>0.35126618214853511</v>
      </c>
      <c r="I18" s="138">
        <f t="shared" si="0"/>
        <v>0.44257052194987884</v>
      </c>
      <c r="J18" s="147">
        <f t="shared" si="0"/>
        <v>0.39982989355057347</v>
      </c>
    </row>
    <row r="19" spans="1:10" ht="18" customHeight="1">
      <c r="A19" s="29" t="s">
        <v>49</v>
      </c>
      <c r="B19" s="44">
        <v>13567</v>
      </c>
      <c r="C19" s="51">
        <v>15335</v>
      </c>
      <c r="D19" s="75">
        <f t="shared" si="3"/>
        <v>28902</v>
      </c>
      <c r="E19" s="89">
        <v>5492</v>
      </c>
      <c r="F19" s="103">
        <v>7955</v>
      </c>
      <c r="G19" s="118">
        <f t="shared" si="4"/>
        <v>13447</v>
      </c>
      <c r="H19" s="130">
        <f t="shared" si="0"/>
        <v>0.40480577872779538</v>
      </c>
      <c r="I19" s="138">
        <f t="shared" si="0"/>
        <v>0.5187479621780241</v>
      </c>
      <c r="J19" s="147">
        <f t="shared" si="0"/>
        <v>0.46526191959033975</v>
      </c>
    </row>
    <row r="20" spans="1:10" s="3" customFormat="1" ht="18" customHeight="1">
      <c r="A20" s="30" t="s">
        <v>80</v>
      </c>
      <c r="B20" s="43">
        <v>10907</v>
      </c>
      <c r="C20" s="51">
        <v>11771</v>
      </c>
      <c r="D20" s="76">
        <f t="shared" si="3"/>
        <v>22678</v>
      </c>
      <c r="E20" s="92">
        <v>3826</v>
      </c>
      <c r="F20" s="107">
        <v>5329</v>
      </c>
      <c r="G20" s="118">
        <f t="shared" si="4"/>
        <v>9155</v>
      </c>
      <c r="H20" s="130">
        <f t="shared" si="0"/>
        <v>0.35078390024754746</v>
      </c>
      <c r="I20" s="138">
        <f t="shared" si="0"/>
        <v>0.45272279330558152</v>
      </c>
      <c r="J20" s="147">
        <f t="shared" si="0"/>
        <v>0.40369521121792046</v>
      </c>
    </row>
    <row r="21" spans="1:10" ht="18" customHeight="1">
      <c r="A21" s="31" t="s">
        <v>89</v>
      </c>
      <c r="B21" s="45">
        <v>10882</v>
      </c>
      <c r="C21" s="62">
        <v>12664</v>
      </c>
      <c r="D21" s="77">
        <f t="shared" si="3"/>
        <v>23546</v>
      </c>
      <c r="E21" s="93">
        <v>4376</v>
      </c>
      <c r="F21" s="106">
        <v>6289</v>
      </c>
      <c r="G21" s="120">
        <f t="shared" si="4"/>
        <v>10665</v>
      </c>
      <c r="H21" s="131">
        <f t="shared" si="0"/>
        <v>0.40213196103657417</v>
      </c>
      <c r="I21" s="139">
        <f t="shared" si="0"/>
        <v>0.49660454832596335</v>
      </c>
      <c r="J21" s="148">
        <f t="shared" si="0"/>
        <v>0.4529431750615816</v>
      </c>
    </row>
    <row r="22" spans="1:10" ht="18" customHeight="1">
      <c r="A22" s="27" t="s">
        <v>263</v>
      </c>
      <c r="B22" s="46">
        <f>SUM(B23)</f>
        <v>2157</v>
      </c>
      <c r="C22" s="46">
        <f>SUM(C23)</f>
        <v>2460</v>
      </c>
      <c r="D22" s="72">
        <f>B22+C22</f>
        <v>4617</v>
      </c>
      <c r="E22" s="94">
        <f>SUM(E23)</f>
        <v>856</v>
      </c>
      <c r="F22" s="108">
        <f>SUM(F23)</f>
        <v>1305</v>
      </c>
      <c r="G22" s="72">
        <f>E22+F22</f>
        <v>2161</v>
      </c>
      <c r="H22" s="128">
        <f t="shared" si="0"/>
        <v>0.39684747334260545</v>
      </c>
      <c r="I22" s="136">
        <f t="shared" si="0"/>
        <v>0.53048780487804881</v>
      </c>
      <c r="J22" s="145">
        <f t="shared" si="0"/>
        <v>0.46805284816980725</v>
      </c>
    </row>
    <row r="23" spans="1:10" ht="18" customHeight="1">
      <c r="A23" s="32" t="s">
        <v>46</v>
      </c>
      <c r="B23" s="9">
        <v>2157</v>
      </c>
      <c r="C23" s="63">
        <v>2460</v>
      </c>
      <c r="D23" s="78">
        <f>SUM(B23:C23)</f>
        <v>4617</v>
      </c>
      <c r="E23" s="95">
        <v>856</v>
      </c>
      <c r="F23" s="109">
        <v>1305</v>
      </c>
      <c r="G23" s="121">
        <f>SUM(E23:F23)</f>
        <v>2161</v>
      </c>
      <c r="H23" s="132">
        <f t="shared" si="0"/>
        <v>0.39684747334260545</v>
      </c>
      <c r="I23" s="140">
        <f t="shared" si="0"/>
        <v>0.53048780487804881</v>
      </c>
      <c r="J23" s="149">
        <f t="shared" si="0"/>
        <v>0.46805284816980725</v>
      </c>
    </row>
    <row r="24" spans="1:10" ht="18" customHeight="1">
      <c r="A24" s="26" t="s">
        <v>41</v>
      </c>
      <c r="B24" s="47">
        <f>SUM(B25)</f>
        <v>927</v>
      </c>
      <c r="C24" s="47">
        <f>SUM(C25)</f>
        <v>1005</v>
      </c>
      <c r="D24" s="73">
        <f>B24+C24</f>
        <v>1932</v>
      </c>
      <c r="E24" s="94">
        <f>SUM(E25)</f>
        <v>468</v>
      </c>
      <c r="F24" s="110">
        <f>SUM(F25)</f>
        <v>665</v>
      </c>
      <c r="G24" s="73">
        <f>E24+F24</f>
        <v>1133</v>
      </c>
      <c r="H24" s="127">
        <f t="shared" si="0"/>
        <v>0.50485436893203883</v>
      </c>
      <c r="I24" s="135">
        <f t="shared" si="0"/>
        <v>0.6616915422885572</v>
      </c>
      <c r="J24" s="144">
        <f t="shared" si="0"/>
        <v>0.58643892339544512</v>
      </c>
    </row>
    <row r="25" spans="1:10" ht="18" customHeight="1">
      <c r="A25" s="33" t="s">
        <v>69</v>
      </c>
      <c r="B25" s="48">
        <v>927</v>
      </c>
      <c r="C25" s="64">
        <v>1005</v>
      </c>
      <c r="D25" s="79">
        <f>SUM(B25:C25)</f>
        <v>1932</v>
      </c>
      <c r="E25" s="96">
        <v>468</v>
      </c>
      <c r="F25" s="111">
        <v>665</v>
      </c>
      <c r="G25" s="122">
        <f>SUM(E25:F25)</f>
        <v>1133</v>
      </c>
      <c r="H25" s="133">
        <f t="shared" si="0"/>
        <v>0.50485436893203883</v>
      </c>
      <c r="I25" s="141">
        <f t="shared" si="0"/>
        <v>0.6616915422885572</v>
      </c>
      <c r="J25" s="150">
        <f t="shared" si="0"/>
        <v>0.58643892339544512</v>
      </c>
    </row>
    <row r="26" spans="1:10" ht="18" customHeight="1">
      <c r="A26" s="26" t="s">
        <v>3</v>
      </c>
      <c r="B26" s="49">
        <f>SUM(B27:B29)</f>
        <v>10895</v>
      </c>
      <c r="C26" s="47">
        <f>SUM(C27:C29)</f>
        <v>12585</v>
      </c>
      <c r="D26" s="73">
        <f>B26+C26</f>
        <v>23480</v>
      </c>
      <c r="E26" s="94">
        <f>SUM(E27:E29)</f>
        <v>4800</v>
      </c>
      <c r="F26" s="110">
        <f>SUM(F27:F29)</f>
        <v>6783</v>
      </c>
      <c r="G26" s="73">
        <f>E26+F26</f>
        <v>11583</v>
      </c>
      <c r="H26" s="127">
        <f t="shared" si="0"/>
        <v>0.44056906837999082</v>
      </c>
      <c r="I26" s="135">
        <f t="shared" si="0"/>
        <v>0.53897497020262219</v>
      </c>
      <c r="J26" s="144">
        <f t="shared" si="0"/>
        <v>0.49331345826235096</v>
      </c>
    </row>
    <row r="27" spans="1:10" ht="18" customHeight="1">
      <c r="A27" s="28" t="s">
        <v>14</v>
      </c>
      <c r="B27" s="50">
        <v>1295</v>
      </c>
      <c r="C27" s="65">
        <v>1442</v>
      </c>
      <c r="D27" s="80">
        <f>SUM(B27:C27)</f>
        <v>2737</v>
      </c>
      <c r="E27" s="97">
        <v>595</v>
      </c>
      <c r="F27" s="112">
        <v>852</v>
      </c>
      <c r="G27" s="123">
        <f>SUM(E27:F27)</f>
        <v>1447</v>
      </c>
      <c r="H27" s="129">
        <f t="shared" si="0"/>
        <v>0.45945945945945948</v>
      </c>
      <c r="I27" s="137">
        <f t="shared" si="0"/>
        <v>0.59084604715672673</v>
      </c>
      <c r="J27" s="146">
        <f t="shared" si="0"/>
        <v>0.52868103763244423</v>
      </c>
    </row>
    <row r="28" spans="1:10" ht="18" customHeight="1">
      <c r="A28" s="29" t="s">
        <v>0</v>
      </c>
      <c r="B28" s="51">
        <v>6690</v>
      </c>
      <c r="C28" s="66">
        <v>7834</v>
      </c>
      <c r="D28" s="81">
        <f>SUM(B28:C28)</f>
        <v>14524</v>
      </c>
      <c r="E28" s="89">
        <v>2888</v>
      </c>
      <c r="F28" s="103">
        <v>4108</v>
      </c>
      <c r="G28" s="124">
        <f>SUM(E28:F28)</f>
        <v>6996</v>
      </c>
      <c r="H28" s="130">
        <f t="shared" si="0"/>
        <v>0.43168908819133034</v>
      </c>
      <c r="I28" s="138">
        <f t="shared" si="0"/>
        <v>0.52438090375287205</v>
      </c>
      <c r="J28" s="147">
        <f t="shared" si="0"/>
        <v>0.48168548609198569</v>
      </c>
    </row>
    <row r="29" spans="1:10" ht="18" customHeight="1">
      <c r="A29" s="34" t="s">
        <v>88</v>
      </c>
      <c r="B29" s="52">
        <v>2910</v>
      </c>
      <c r="C29" s="67">
        <v>3309</v>
      </c>
      <c r="D29" s="82">
        <f>SUM(B29:C29)</f>
        <v>6219</v>
      </c>
      <c r="E29" s="98">
        <v>1317</v>
      </c>
      <c r="F29" s="113">
        <v>1823</v>
      </c>
      <c r="G29" s="125">
        <f>SUM(E29:F29)</f>
        <v>3140</v>
      </c>
      <c r="H29" s="134">
        <f t="shared" si="0"/>
        <v>0.45257731958762887</v>
      </c>
      <c r="I29" s="142">
        <f t="shared" si="0"/>
        <v>0.55092172861891808</v>
      </c>
      <c r="J29" s="151">
        <f t="shared" si="0"/>
        <v>0.50490432545425312</v>
      </c>
    </row>
    <row r="30" spans="1:10" ht="18" customHeight="1">
      <c r="A30" s="26" t="s">
        <v>67</v>
      </c>
      <c r="B30" s="53">
        <f>SUM(B31:B34)</f>
        <v>9716</v>
      </c>
      <c r="C30" s="53">
        <f>SUM(C31:C34)</f>
        <v>11133</v>
      </c>
      <c r="D30" s="73">
        <f>B30+C30</f>
        <v>20849</v>
      </c>
      <c r="E30" s="94">
        <f>SUM(E31:E34)</f>
        <v>4009</v>
      </c>
      <c r="F30" s="110">
        <f>SUM(F31:F34)</f>
        <v>5481</v>
      </c>
      <c r="G30" s="73">
        <f>E30+F30</f>
        <v>9490</v>
      </c>
      <c r="H30" s="127">
        <f t="shared" si="0"/>
        <v>0.4126183614656237</v>
      </c>
      <c r="I30" s="135">
        <f t="shared" si="0"/>
        <v>0.49232012934518998</v>
      </c>
      <c r="J30" s="144">
        <f t="shared" si="0"/>
        <v>0.45517770636481364</v>
      </c>
    </row>
    <row r="31" spans="1:10" ht="18" customHeight="1">
      <c r="A31" s="28" t="s">
        <v>58</v>
      </c>
      <c r="B31" s="54">
        <v>3806</v>
      </c>
      <c r="C31" s="65">
        <v>4351</v>
      </c>
      <c r="D31" s="80">
        <f>SUM(B31:C31)</f>
        <v>8157</v>
      </c>
      <c r="E31" s="97">
        <v>1773</v>
      </c>
      <c r="F31" s="112">
        <v>2339</v>
      </c>
      <c r="G31" s="117">
        <f>SUM(E31:F31)</f>
        <v>4112</v>
      </c>
      <c r="H31" s="129">
        <f t="shared" si="0"/>
        <v>0.46584340514976352</v>
      </c>
      <c r="I31" s="137">
        <f t="shared" si="0"/>
        <v>0.53757756837508619</v>
      </c>
      <c r="J31" s="146">
        <f t="shared" si="0"/>
        <v>0.50410690204732134</v>
      </c>
    </row>
    <row r="32" spans="1:10" s="3" customFormat="1" ht="18" customHeight="1">
      <c r="A32" s="29" t="s">
        <v>82</v>
      </c>
      <c r="B32" s="51">
        <v>2437</v>
      </c>
      <c r="C32" s="66">
        <v>2951</v>
      </c>
      <c r="D32" s="76">
        <f>SUM(B32:C32)</f>
        <v>5388</v>
      </c>
      <c r="E32" s="89">
        <v>998</v>
      </c>
      <c r="F32" s="103">
        <v>1458</v>
      </c>
      <c r="G32" s="118">
        <f>SUM(E32:F32)</f>
        <v>2456</v>
      </c>
      <c r="H32" s="130">
        <f t="shared" si="0"/>
        <v>0.40951990151826018</v>
      </c>
      <c r="I32" s="138">
        <f t="shared" si="0"/>
        <v>0.49406980684513724</v>
      </c>
      <c r="J32" s="147">
        <f t="shared" si="0"/>
        <v>0.45582776540460285</v>
      </c>
    </row>
    <row r="33" spans="1:10" ht="18" customHeight="1">
      <c r="A33" s="29" t="s">
        <v>37</v>
      </c>
      <c r="B33" s="51">
        <v>2042</v>
      </c>
      <c r="C33" s="66">
        <v>2355</v>
      </c>
      <c r="D33" s="76">
        <f>SUM(B33:C33)</f>
        <v>4397</v>
      </c>
      <c r="E33" s="89">
        <v>807</v>
      </c>
      <c r="F33" s="103">
        <v>1108</v>
      </c>
      <c r="G33" s="118">
        <f>SUM(E33:F33)</f>
        <v>1915</v>
      </c>
      <c r="H33" s="130">
        <f t="shared" si="0"/>
        <v>0.39520078354554361</v>
      </c>
      <c r="I33" s="138">
        <f t="shared" si="0"/>
        <v>0.47048832271762209</v>
      </c>
      <c r="J33" s="147">
        <f t="shared" si="0"/>
        <v>0.43552422105981353</v>
      </c>
    </row>
    <row r="34" spans="1:10" ht="18" customHeight="1">
      <c r="A34" s="34" t="s">
        <v>83</v>
      </c>
      <c r="B34" s="52">
        <v>1431</v>
      </c>
      <c r="C34" s="67">
        <v>1476</v>
      </c>
      <c r="D34" s="82">
        <f>SUM(B34:C34)</f>
        <v>2907</v>
      </c>
      <c r="E34" s="98">
        <v>431</v>
      </c>
      <c r="F34" s="113">
        <v>576</v>
      </c>
      <c r="G34" s="126">
        <f>SUM(E34:F34)</f>
        <v>1007</v>
      </c>
      <c r="H34" s="134">
        <f t="shared" si="0"/>
        <v>0.30118798043326345</v>
      </c>
      <c r="I34" s="142">
        <f t="shared" si="0"/>
        <v>0.3902439024390244</v>
      </c>
      <c r="J34" s="151">
        <f t="shared" si="0"/>
        <v>0.34640522875816993</v>
      </c>
    </row>
    <row r="35" spans="1:10" ht="18" customHeight="1">
      <c r="A35" s="26" t="s">
        <v>22</v>
      </c>
      <c r="B35" s="53">
        <f>SUM(B36)</f>
        <v>8389</v>
      </c>
      <c r="C35" s="53">
        <f>SUM(C36)</f>
        <v>9496</v>
      </c>
      <c r="D35" s="73">
        <f>B35+C35</f>
        <v>17885</v>
      </c>
      <c r="E35" s="94">
        <f>SUM(E36)</f>
        <v>3117</v>
      </c>
      <c r="F35" s="110">
        <f>SUM(F36)</f>
        <v>4288</v>
      </c>
      <c r="G35" s="73">
        <f>E35+F35</f>
        <v>7405</v>
      </c>
      <c r="H35" s="127">
        <f t="shared" si="0"/>
        <v>0.37155799260936939</v>
      </c>
      <c r="I35" s="135">
        <f t="shared" si="0"/>
        <v>0.45155855096882896</v>
      </c>
      <c r="J35" s="144">
        <f t="shared" si="0"/>
        <v>0.4140341067934023</v>
      </c>
    </row>
    <row r="36" spans="1:10" ht="18" customHeight="1">
      <c r="A36" s="33" t="s">
        <v>86</v>
      </c>
      <c r="B36" s="55">
        <v>8389</v>
      </c>
      <c r="C36" s="68">
        <v>9496</v>
      </c>
      <c r="D36" s="79">
        <f>SUM(B36:C36)</f>
        <v>17885</v>
      </c>
      <c r="E36" s="96">
        <v>3117</v>
      </c>
      <c r="F36" s="111">
        <v>4288</v>
      </c>
      <c r="G36" s="122">
        <f>SUM(E36:F36)</f>
        <v>7405</v>
      </c>
      <c r="H36" s="133">
        <f t="shared" si="0"/>
        <v>0.37155799260936939</v>
      </c>
      <c r="I36" s="141">
        <f t="shared" si="0"/>
        <v>0.45155855096882896</v>
      </c>
      <c r="J36" s="150">
        <f t="shared" si="0"/>
        <v>0.4140341067934023</v>
      </c>
    </row>
    <row r="37" spans="1:10" ht="18" customHeight="1">
      <c r="A37" s="26" t="s">
        <v>24</v>
      </c>
      <c r="B37" s="53">
        <f>SUM(B38:B39)</f>
        <v>7765</v>
      </c>
      <c r="C37" s="53">
        <f>SUM(C38:C39)</f>
        <v>7986</v>
      </c>
      <c r="D37" s="73">
        <f>B37+C37</f>
        <v>15751</v>
      </c>
      <c r="E37" s="94">
        <f>SUM(E38:E39)</f>
        <v>2862</v>
      </c>
      <c r="F37" s="110">
        <f>SUM(F38:F39)</f>
        <v>3729</v>
      </c>
      <c r="G37" s="73">
        <f>E37+F37</f>
        <v>6591</v>
      </c>
      <c r="H37" s="127">
        <f t="shared" si="0"/>
        <v>0.36857694784288475</v>
      </c>
      <c r="I37" s="135">
        <f t="shared" si="0"/>
        <v>0.46694214876033058</v>
      </c>
      <c r="J37" s="144">
        <f t="shared" si="0"/>
        <v>0.41844962224620658</v>
      </c>
    </row>
    <row r="38" spans="1:10" ht="18" customHeight="1">
      <c r="A38" s="28" t="s">
        <v>47</v>
      </c>
      <c r="B38" s="50">
        <v>6332</v>
      </c>
      <c r="C38" s="65">
        <v>6845</v>
      </c>
      <c r="D38" s="80">
        <f>SUM(B38:C38)</f>
        <v>13177</v>
      </c>
      <c r="E38" s="97">
        <v>2441</v>
      </c>
      <c r="F38" s="112">
        <v>3162</v>
      </c>
      <c r="G38" s="123">
        <f>SUM(E38:F38)</f>
        <v>5603</v>
      </c>
      <c r="H38" s="129">
        <f t="shared" si="0"/>
        <v>0.38550221099178772</v>
      </c>
      <c r="I38" s="137">
        <f t="shared" si="0"/>
        <v>0.46194302410518628</v>
      </c>
      <c r="J38" s="146">
        <f t="shared" si="0"/>
        <v>0.42521059421719665</v>
      </c>
    </row>
    <row r="39" spans="1:10" ht="18" customHeight="1">
      <c r="A39" s="34" t="s">
        <v>101</v>
      </c>
      <c r="B39" s="52">
        <v>1433</v>
      </c>
      <c r="C39" s="67">
        <v>1141</v>
      </c>
      <c r="D39" s="82">
        <f>SUM(B39:C39)</f>
        <v>2574</v>
      </c>
      <c r="E39" s="98">
        <v>421</v>
      </c>
      <c r="F39" s="113">
        <v>567</v>
      </c>
      <c r="G39" s="126">
        <f>SUM(E39:F39)</f>
        <v>988</v>
      </c>
      <c r="H39" s="134">
        <f t="shared" si="0"/>
        <v>0.29378925331472433</v>
      </c>
      <c r="I39" s="142">
        <f t="shared" si="0"/>
        <v>0.49693251533742333</v>
      </c>
      <c r="J39" s="151">
        <f t="shared" si="0"/>
        <v>0.38383838383838381</v>
      </c>
    </row>
    <row r="41" spans="1:10" ht="18" customHeight="1">
      <c r="A41" s="20" t="s">
        <v>100</v>
      </c>
      <c r="B41" s="56"/>
      <c r="C41" s="56"/>
      <c r="D41" s="56"/>
    </row>
    <row r="42" spans="1:10" ht="18" customHeight="1">
      <c r="A42" s="20" t="s">
        <v>268</v>
      </c>
      <c r="B42" s="56"/>
      <c r="C42" s="56"/>
      <c r="D42" s="56"/>
    </row>
    <row r="43" spans="1:10" ht="18" customHeight="1">
      <c r="A43" s="20" t="s">
        <v>267</v>
      </c>
      <c r="B43" s="56"/>
      <c r="C43" s="56"/>
      <c r="D43" s="56"/>
    </row>
    <row r="45" spans="1:10" ht="18" customHeight="1">
      <c r="A45" s="35"/>
    </row>
    <row r="46" spans="1:10" ht="18" customHeight="1">
      <c r="B46" s="56"/>
      <c r="C46" s="56"/>
      <c r="D46" s="56"/>
    </row>
  </sheetData>
  <mergeCells count="5">
    <mergeCell ref="A1:J1"/>
    <mergeCell ref="A3:A5"/>
    <mergeCell ref="B3:D4"/>
    <mergeCell ref="E3:G4"/>
    <mergeCell ref="H3:J4"/>
  </mergeCells>
  <phoneticPr fontId="45"/>
  <printOptions horizontalCentered="1"/>
  <pageMargins left="0.31496062992125984" right="0.27559055118110237" top="0.82677165354330706" bottom="0.51181102362204722" header="0.39370078740157483" footer="0.51181102362204722"/>
  <pageSetup paperSize="9" fitToWidth="1" fitToHeight="1" pageOrder="overThenDown" orientation="portrait" usePrinterDefaults="1" r:id="rId1"/>
  <headerFooter alignWithMargins="0">
    <oddHeader xml:space="preserve">&amp;L表1-1
</oddHeader>
    <oddFooter>&amp;C1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43"/>
  <sheetViews>
    <sheetView view="pageBreakPreview" zoomScaleSheetLayoutView="100" workbookViewId="0">
      <selection activeCell="F50" sqref="F50"/>
    </sheetView>
  </sheetViews>
  <sheetFormatPr defaultRowHeight="18" customHeight="1"/>
  <cols>
    <col min="1" max="1" width="11.875" style="20" customWidth="1"/>
    <col min="2" max="2" width="11.625" style="3" customWidth="1"/>
    <col min="3" max="3" width="11.5" style="3" customWidth="1"/>
    <col min="4" max="4" width="12.5" style="3" customWidth="1"/>
    <col min="5" max="5" width="10.875" style="3" customWidth="1"/>
    <col min="6" max="6" width="11.375" style="3" customWidth="1"/>
    <col min="7" max="7" width="11" style="3" customWidth="1"/>
    <col min="8" max="10" width="9" style="3" customWidth="1"/>
    <col min="11" max="11" width="14.25" style="3" bestFit="1" customWidth="1"/>
    <col min="12" max="16384" width="9" style="3" customWidth="1"/>
  </cols>
  <sheetData>
    <row r="1" spans="1:11" s="21" customFormat="1" ht="18" customHeight="1">
      <c r="A1" s="22" t="str">
        <f>表紙!B9</f>
        <v>令和４年度市町村別高齢者数・高齢化率（圏域別）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8" customHeight="1">
      <c r="B2" s="36"/>
      <c r="J2" s="143" t="str">
        <f>'表1-1'!J2</f>
        <v>令和４年７月１日現在</v>
      </c>
    </row>
    <row r="3" spans="1:11" ht="18" customHeight="1">
      <c r="A3" s="23" t="s">
        <v>33</v>
      </c>
      <c r="B3" s="37" t="s">
        <v>104</v>
      </c>
      <c r="C3" s="57"/>
      <c r="D3" s="114"/>
      <c r="E3" s="83" t="s">
        <v>181</v>
      </c>
      <c r="F3" s="57"/>
      <c r="G3" s="114"/>
      <c r="H3" s="83" t="s">
        <v>182</v>
      </c>
      <c r="I3" s="57"/>
      <c r="J3" s="114"/>
      <c r="K3" s="8"/>
    </row>
    <row r="4" spans="1:11" ht="18" customHeight="1">
      <c r="A4" s="24"/>
      <c r="B4" s="38"/>
      <c r="C4" s="58"/>
      <c r="D4" s="115"/>
      <c r="E4" s="84"/>
      <c r="F4" s="58"/>
      <c r="G4" s="115"/>
      <c r="H4" s="84"/>
      <c r="I4" s="58"/>
      <c r="J4" s="115"/>
      <c r="K4" s="182"/>
    </row>
    <row r="5" spans="1:11" ht="18" customHeight="1">
      <c r="A5" s="25"/>
      <c r="B5" s="39" t="s">
        <v>48</v>
      </c>
      <c r="C5" s="99" t="s">
        <v>53</v>
      </c>
      <c r="D5" s="71" t="s">
        <v>179</v>
      </c>
      <c r="E5" s="85" t="s">
        <v>48</v>
      </c>
      <c r="F5" s="99" t="s">
        <v>53</v>
      </c>
      <c r="G5" s="71" t="s">
        <v>179</v>
      </c>
      <c r="H5" s="85" t="s">
        <v>48</v>
      </c>
      <c r="I5" s="99" t="s">
        <v>53</v>
      </c>
      <c r="J5" s="71" t="s">
        <v>179</v>
      </c>
    </row>
    <row r="6" spans="1:11" ht="18" customHeight="1">
      <c r="A6" s="26" t="s">
        <v>59</v>
      </c>
      <c r="B6" s="156">
        <f>'表1-1'!B6</f>
        <v>440521</v>
      </c>
      <c r="C6" s="165">
        <f>'表1-1'!C6</f>
        <v>492535</v>
      </c>
      <c r="D6" s="168">
        <f>'表1-1'!D6</f>
        <v>933056</v>
      </c>
      <c r="E6" s="156">
        <f>E7+E11+E14+E19+E27+E30+E34+E36</f>
        <v>150576</v>
      </c>
      <c r="F6" s="165">
        <f>F7+F11+F14+F19+F27+F30+F34+F36</f>
        <v>211060</v>
      </c>
      <c r="G6" s="168">
        <f>G7+G11+G14+G19+G27+G30+G34+G36</f>
        <v>361636</v>
      </c>
      <c r="H6" s="128">
        <f t="shared" ref="H6:J39" si="0">E6/B6</f>
        <v>0.34181344362697808</v>
      </c>
      <c r="I6" s="136">
        <f t="shared" si="0"/>
        <v>0.42851777031073934</v>
      </c>
      <c r="J6" s="145">
        <f t="shared" si="0"/>
        <v>0.38758231017216543</v>
      </c>
    </row>
    <row r="7" spans="1:11" ht="18" customHeight="1">
      <c r="A7" s="27" t="s">
        <v>195</v>
      </c>
      <c r="B7" s="46">
        <f t="shared" ref="B7:G7" si="1">SUM(B8:B10)</f>
        <v>47021</v>
      </c>
      <c r="C7" s="41">
        <f t="shared" si="1"/>
        <v>52741</v>
      </c>
      <c r="D7" s="72">
        <f t="shared" si="1"/>
        <v>99762</v>
      </c>
      <c r="E7" s="40">
        <f t="shared" si="1"/>
        <v>16812</v>
      </c>
      <c r="F7" s="41">
        <f t="shared" si="1"/>
        <v>24423</v>
      </c>
      <c r="G7" s="72">
        <f t="shared" si="1"/>
        <v>41235</v>
      </c>
      <c r="H7" s="128">
        <f t="shared" si="0"/>
        <v>0.35754237468365196</v>
      </c>
      <c r="I7" s="136">
        <f t="shared" si="0"/>
        <v>0.46307426859558976</v>
      </c>
      <c r="J7" s="145">
        <f t="shared" si="0"/>
        <v>0.4133337342876045</v>
      </c>
    </row>
    <row r="8" spans="1:11" ht="18" customHeight="1">
      <c r="A8" s="29" t="s">
        <v>65</v>
      </c>
      <c r="B8" s="43">
        <f>'表1-1'!B12</f>
        <v>31693</v>
      </c>
      <c r="C8" s="50">
        <f>'表1-1'!C12</f>
        <v>35513</v>
      </c>
      <c r="D8" s="75">
        <f>SUM(B8:C8)</f>
        <v>67206</v>
      </c>
      <c r="E8" s="170">
        <f>'表1-1'!E12</f>
        <v>11118</v>
      </c>
      <c r="F8" s="176">
        <f>'表1-1'!F12</f>
        <v>16091</v>
      </c>
      <c r="G8" s="118">
        <f>SUM(E8:F8)</f>
        <v>27209</v>
      </c>
      <c r="H8" s="130">
        <f t="shared" si="0"/>
        <v>0.35080301643896128</v>
      </c>
      <c r="I8" s="138">
        <f t="shared" si="0"/>
        <v>0.45310168107453608</v>
      </c>
      <c r="J8" s="147">
        <f t="shared" si="0"/>
        <v>0.40485968514715948</v>
      </c>
      <c r="K8" s="183"/>
    </row>
    <row r="9" spans="1:11" ht="18" customHeight="1">
      <c r="A9" s="29" t="s">
        <v>77</v>
      </c>
      <c r="B9" s="30">
        <f>'表1-1'!B15</f>
        <v>13171</v>
      </c>
      <c r="C9" s="51">
        <f>'表1-1'!C15</f>
        <v>14768</v>
      </c>
      <c r="D9" s="75">
        <f>SUM(B9:C9)</f>
        <v>27939</v>
      </c>
      <c r="E9" s="171">
        <f>'表1-1'!E15</f>
        <v>4838</v>
      </c>
      <c r="F9" s="44">
        <f>'表1-1'!F15</f>
        <v>7027</v>
      </c>
      <c r="G9" s="118">
        <f>SUM(E9:F9)</f>
        <v>11865</v>
      </c>
      <c r="H9" s="130">
        <f t="shared" si="0"/>
        <v>0.36732214714144712</v>
      </c>
      <c r="I9" s="138">
        <f t="shared" si="0"/>
        <v>0.47582611050920909</v>
      </c>
      <c r="J9" s="147">
        <f t="shared" si="0"/>
        <v>0.42467518522495434</v>
      </c>
      <c r="K9" s="183"/>
    </row>
    <row r="10" spans="1:11" ht="18" customHeight="1">
      <c r="A10" s="29" t="s">
        <v>46</v>
      </c>
      <c r="B10" s="157">
        <f>'表1-1'!B23</f>
        <v>2157</v>
      </c>
      <c r="C10" s="52">
        <f>'表1-1'!C23</f>
        <v>2460</v>
      </c>
      <c r="D10" s="82">
        <f>SUM(B10:C10)</f>
        <v>4617</v>
      </c>
      <c r="E10" s="172">
        <f>'表1-1'!E23</f>
        <v>856</v>
      </c>
      <c r="F10" s="177">
        <f>'表1-1'!F23</f>
        <v>1305</v>
      </c>
      <c r="G10" s="118">
        <f>SUM(E10:F10)</f>
        <v>2161</v>
      </c>
      <c r="H10" s="134">
        <f t="shared" si="0"/>
        <v>0.39684747334260545</v>
      </c>
      <c r="I10" s="142">
        <f t="shared" si="0"/>
        <v>0.53048780487804881</v>
      </c>
      <c r="J10" s="151">
        <f t="shared" si="0"/>
        <v>0.46805284816980725</v>
      </c>
      <c r="K10" s="183"/>
    </row>
    <row r="11" spans="1:11" ht="18" customHeight="1">
      <c r="A11" s="27" t="s">
        <v>196</v>
      </c>
      <c r="B11" s="46">
        <f t="shared" ref="B11:G11" si="2">SUM(B12:B13)</f>
        <v>14494</v>
      </c>
      <c r="C11" s="41">
        <f t="shared" si="2"/>
        <v>16340</v>
      </c>
      <c r="D11" s="72">
        <f t="shared" si="2"/>
        <v>30834</v>
      </c>
      <c r="E11" s="40">
        <f t="shared" si="2"/>
        <v>5960</v>
      </c>
      <c r="F11" s="41">
        <f t="shared" si="2"/>
        <v>8620</v>
      </c>
      <c r="G11" s="72">
        <f t="shared" si="2"/>
        <v>14580</v>
      </c>
      <c r="H11" s="128">
        <f t="shared" si="0"/>
        <v>0.41120463640126947</v>
      </c>
      <c r="I11" s="136">
        <f t="shared" si="0"/>
        <v>0.52753977968176258</v>
      </c>
      <c r="J11" s="145">
        <f t="shared" si="0"/>
        <v>0.47285464098073554</v>
      </c>
    </row>
    <row r="12" spans="1:11" ht="18" customHeight="1">
      <c r="A12" s="29" t="s">
        <v>49</v>
      </c>
      <c r="B12" s="158">
        <f>'表1-1'!B19</f>
        <v>13567</v>
      </c>
      <c r="C12" s="50">
        <f>'表1-1'!C19</f>
        <v>15335</v>
      </c>
      <c r="D12" s="80">
        <f>SUM(B12:C12)</f>
        <v>28902</v>
      </c>
      <c r="E12" s="42">
        <f>'表1-1'!E19</f>
        <v>5492</v>
      </c>
      <c r="F12" s="54">
        <f>'表1-1'!F19</f>
        <v>7955</v>
      </c>
      <c r="G12" s="179">
        <f>SUM(E12:F12)</f>
        <v>13447</v>
      </c>
      <c r="H12" s="181">
        <f t="shared" si="0"/>
        <v>0.40480577872779538</v>
      </c>
      <c r="I12" s="137">
        <f t="shared" si="0"/>
        <v>0.5187479621780241</v>
      </c>
      <c r="J12" s="146">
        <f t="shared" si="0"/>
        <v>0.46526191959033975</v>
      </c>
      <c r="K12" s="183"/>
    </row>
    <row r="13" spans="1:11" ht="18" customHeight="1">
      <c r="A13" s="29" t="s">
        <v>69</v>
      </c>
      <c r="B13" s="157">
        <f>'表1-1'!B25</f>
        <v>927</v>
      </c>
      <c r="C13" s="52">
        <f>'表1-1'!C25</f>
        <v>1005</v>
      </c>
      <c r="D13" s="82">
        <f>SUM(B13:C13)</f>
        <v>1932</v>
      </c>
      <c r="E13" s="172">
        <f>'表1-1'!E25</f>
        <v>468</v>
      </c>
      <c r="F13" s="177">
        <f>'表1-1'!F25</f>
        <v>665</v>
      </c>
      <c r="G13" s="126">
        <f>SUM(E13:F13)</f>
        <v>1133</v>
      </c>
      <c r="H13" s="134">
        <f t="shared" si="0"/>
        <v>0.50485436893203883</v>
      </c>
      <c r="I13" s="142">
        <f t="shared" si="0"/>
        <v>0.6616915422885572</v>
      </c>
      <c r="J13" s="151">
        <f t="shared" si="0"/>
        <v>0.58643892339544512</v>
      </c>
      <c r="K13" s="183"/>
    </row>
    <row r="14" spans="1:11" ht="18" customHeight="1">
      <c r="A14" s="27" t="s">
        <v>197</v>
      </c>
      <c r="B14" s="46">
        <f t="shared" ref="B14:G14" si="3">SUM(B15:B18)</f>
        <v>33098</v>
      </c>
      <c r="C14" s="41">
        <f t="shared" si="3"/>
        <v>38633</v>
      </c>
      <c r="D14" s="72">
        <f t="shared" si="3"/>
        <v>71731</v>
      </c>
      <c r="E14" s="40">
        <f t="shared" si="3"/>
        <v>13073</v>
      </c>
      <c r="F14" s="41">
        <f t="shared" si="3"/>
        <v>19217</v>
      </c>
      <c r="G14" s="72">
        <f t="shared" si="3"/>
        <v>32290</v>
      </c>
      <c r="H14" s="128">
        <f t="shared" si="0"/>
        <v>0.39497854855278264</v>
      </c>
      <c r="I14" s="136">
        <f t="shared" si="0"/>
        <v>0.49742448166075637</v>
      </c>
      <c r="J14" s="145">
        <f t="shared" si="0"/>
        <v>0.45015404776177664</v>
      </c>
    </row>
    <row r="15" spans="1:11" ht="18" customHeight="1">
      <c r="A15" s="29" t="s">
        <v>64</v>
      </c>
      <c r="B15" s="42">
        <f>'表1-1'!B10</f>
        <v>22203</v>
      </c>
      <c r="C15" s="50">
        <f>'表1-1'!C10</f>
        <v>26048</v>
      </c>
      <c r="D15" s="80">
        <f>SUM(B15:C15)</f>
        <v>48251</v>
      </c>
      <c r="E15" s="97">
        <f>'表1-1'!E10</f>
        <v>8273</v>
      </c>
      <c r="F15" s="178">
        <f>'表1-1'!F10</f>
        <v>12434</v>
      </c>
      <c r="G15" s="120">
        <f>SUM(E15:F15)</f>
        <v>20707</v>
      </c>
      <c r="H15" s="129">
        <f t="shared" si="0"/>
        <v>0.37260730531910102</v>
      </c>
      <c r="I15" s="137">
        <f t="shared" si="0"/>
        <v>0.47734950859950859</v>
      </c>
      <c r="J15" s="146">
        <f t="shared" si="0"/>
        <v>0.42915172742533836</v>
      </c>
      <c r="K15" s="183"/>
    </row>
    <row r="16" spans="1:11" ht="18" customHeight="1">
      <c r="A16" s="29" t="s">
        <v>14</v>
      </c>
      <c r="B16" s="159">
        <f>'表1-1'!B27</f>
        <v>1295</v>
      </c>
      <c r="C16" s="159">
        <f>'表1-1'!C27</f>
        <v>1442</v>
      </c>
      <c r="D16" s="76">
        <f>SUM(B16:C16)</f>
        <v>2737</v>
      </c>
      <c r="E16" s="43">
        <f>'表1-1'!E27</f>
        <v>595</v>
      </c>
      <c r="F16" s="51">
        <f>'表1-1'!F27</f>
        <v>852</v>
      </c>
      <c r="G16" s="118">
        <f>SUM(E16:F16)</f>
        <v>1447</v>
      </c>
      <c r="H16" s="130">
        <f t="shared" si="0"/>
        <v>0.45945945945945948</v>
      </c>
      <c r="I16" s="138">
        <f t="shared" si="0"/>
        <v>0.59084604715672673</v>
      </c>
      <c r="J16" s="147">
        <f t="shared" si="0"/>
        <v>0.52868103763244423</v>
      </c>
      <c r="K16" s="183"/>
    </row>
    <row r="17" spans="1:11" ht="18" customHeight="1">
      <c r="A17" s="29" t="s">
        <v>0</v>
      </c>
      <c r="B17" s="44">
        <f>'表1-1'!B28</f>
        <v>6690</v>
      </c>
      <c r="C17" s="51">
        <f>'表1-1'!C28</f>
        <v>7834</v>
      </c>
      <c r="D17" s="81">
        <f>SUM(B17:C17)</f>
        <v>14524</v>
      </c>
      <c r="E17" s="159">
        <f>'表1-1'!E28</f>
        <v>2888</v>
      </c>
      <c r="F17" s="159">
        <f>'表1-1'!F28</f>
        <v>4108</v>
      </c>
      <c r="G17" s="180">
        <f>SUM(E17:F17)</f>
        <v>6996</v>
      </c>
      <c r="H17" s="130">
        <f t="shared" si="0"/>
        <v>0.43168908819133034</v>
      </c>
      <c r="I17" s="138">
        <f t="shared" si="0"/>
        <v>0.52438090375287205</v>
      </c>
      <c r="J17" s="147">
        <f t="shared" si="0"/>
        <v>0.48168548609198569</v>
      </c>
      <c r="K17" s="183"/>
    </row>
    <row r="18" spans="1:11" ht="18" customHeight="1">
      <c r="A18" s="29" t="s">
        <v>88</v>
      </c>
      <c r="B18" s="160">
        <f>'表1-1'!B29</f>
        <v>2910</v>
      </c>
      <c r="C18" s="52">
        <f>'表1-1'!C29</f>
        <v>3309</v>
      </c>
      <c r="D18" s="81">
        <f>SUM(B18:C18)</f>
        <v>6219</v>
      </c>
      <c r="E18" s="52">
        <f>'表1-1'!E29</f>
        <v>1317</v>
      </c>
      <c r="F18" s="52">
        <f>'表1-1'!F29</f>
        <v>1823</v>
      </c>
      <c r="G18" s="180">
        <f>SUM(E18:F18)</f>
        <v>3140</v>
      </c>
      <c r="H18" s="134">
        <f t="shared" si="0"/>
        <v>0.45257731958762887</v>
      </c>
      <c r="I18" s="142">
        <f t="shared" si="0"/>
        <v>0.55092172861891808</v>
      </c>
      <c r="J18" s="151">
        <f t="shared" si="0"/>
        <v>0.50490432545425312</v>
      </c>
      <c r="K18" s="183"/>
    </row>
    <row r="19" spans="1:11" ht="18" customHeight="1">
      <c r="A19" s="27" t="s">
        <v>198</v>
      </c>
      <c r="B19" s="46">
        <f t="shared" ref="B19:G19" si="4">SUM(B20:B26)</f>
        <v>179182</v>
      </c>
      <c r="C19" s="41">
        <f t="shared" si="4"/>
        <v>200428</v>
      </c>
      <c r="D19" s="72">
        <f t="shared" si="4"/>
        <v>379610</v>
      </c>
      <c r="E19" s="40">
        <f t="shared" si="4"/>
        <v>54707</v>
      </c>
      <c r="F19" s="41">
        <f t="shared" si="4"/>
        <v>75865</v>
      </c>
      <c r="G19" s="72">
        <f t="shared" si="4"/>
        <v>130572</v>
      </c>
      <c r="H19" s="128">
        <f t="shared" si="0"/>
        <v>0.30531526604234799</v>
      </c>
      <c r="I19" s="136">
        <f t="shared" si="0"/>
        <v>0.37851497794719302</v>
      </c>
      <c r="J19" s="145">
        <f t="shared" si="0"/>
        <v>0.34396354152946446</v>
      </c>
    </row>
    <row r="20" spans="1:11" ht="18" customHeight="1">
      <c r="A20" s="153" t="s">
        <v>87</v>
      </c>
      <c r="B20" s="161">
        <f>'表1-1'!B9</f>
        <v>143406</v>
      </c>
      <c r="C20" s="166">
        <f>'表1-1'!C9</f>
        <v>160167</v>
      </c>
      <c r="D20" s="169">
        <f t="shared" ref="D20:D26" si="5">SUM(B20:C20)</f>
        <v>303573</v>
      </c>
      <c r="E20" s="173">
        <f>'表1-1'!E9</f>
        <v>40848</v>
      </c>
      <c r="F20" s="11">
        <f>'表1-1'!F9</f>
        <v>56904</v>
      </c>
      <c r="G20" s="123">
        <f t="shared" ref="G20:G26" si="6">SUM(E20:F20)</f>
        <v>97752</v>
      </c>
      <c r="H20" s="129">
        <f t="shared" si="0"/>
        <v>0.28484163842517052</v>
      </c>
      <c r="I20" s="137">
        <f t="shared" si="0"/>
        <v>0.3552791773586319</v>
      </c>
      <c r="J20" s="146">
        <f t="shared" si="0"/>
        <v>0.32200492138628928</v>
      </c>
      <c r="K20" s="183"/>
    </row>
    <row r="21" spans="1:11" ht="18" customHeight="1">
      <c r="A21" s="29" t="s">
        <v>72</v>
      </c>
      <c r="B21" s="43">
        <f>'表1-1'!B13</f>
        <v>11294</v>
      </c>
      <c r="C21" s="51">
        <f>'表1-1'!C13</f>
        <v>12601</v>
      </c>
      <c r="D21" s="76">
        <f t="shared" si="5"/>
        <v>23895</v>
      </c>
      <c r="E21" s="174">
        <f>'表1-1'!E13</f>
        <v>5187</v>
      </c>
      <c r="F21" s="51">
        <f>'表1-1'!F13</f>
        <v>6945</v>
      </c>
      <c r="G21" s="118">
        <f t="shared" si="6"/>
        <v>12132</v>
      </c>
      <c r="H21" s="130">
        <f t="shared" si="0"/>
        <v>0.45927040906676109</v>
      </c>
      <c r="I21" s="138">
        <f t="shared" si="0"/>
        <v>0.5511467343861598</v>
      </c>
      <c r="J21" s="147">
        <f t="shared" si="0"/>
        <v>0.50772128060263655</v>
      </c>
      <c r="K21" s="183"/>
    </row>
    <row r="22" spans="1:11" ht="18" customHeight="1">
      <c r="A22" s="29" t="s">
        <v>38</v>
      </c>
      <c r="B22" s="43">
        <f>'表1-1'!B17</f>
        <v>14766</v>
      </c>
      <c r="C22" s="51">
        <f>'表1-1'!C17</f>
        <v>16527</v>
      </c>
      <c r="D22" s="76">
        <f t="shared" si="5"/>
        <v>31293</v>
      </c>
      <c r="E22" s="44">
        <f>'表1-1'!E17</f>
        <v>4663</v>
      </c>
      <c r="F22" s="44">
        <f>'表1-1'!F17</f>
        <v>6535</v>
      </c>
      <c r="G22" s="118">
        <f t="shared" si="6"/>
        <v>11198</v>
      </c>
      <c r="H22" s="130">
        <f t="shared" si="0"/>
        <v>0.31579303806040904</v>
      </c>
      <c r="I22" s="138">
        <f t="shared" si="0"/>
        <v>0.39541356568040176</v>
      </c>
      <c r="J22" s="147">
        <f t="shared" si="0"/>
        <v>0.3578436071964976</v>
      </c>
      <c r="K22" s="183"/>
    </row>
    <row r="23" spans="1:11" ht="18" customHeight="1">
      <c r="A23" s="154" t="s">
        <v>58</v>
      </c>
      <c r="B23" s="162">
        <f>'表1-1'!B31</f>
        <v>3806</v>
      </c>
      <c r="C23" s="159">
        <f>'表1-1'!C31</f>
        <v>4351</v>
      </c>
      <c r="D23" s="81">
        <f t="shared" si="5"/>
        <v>8157</v>
      </c>
      <c r="E23" s="175">
        <f>'表1-1'!E31</f>
        <v>1773</v>
      </c>
      <c r="F23" s="159">
        <f>'表1-1'!F31</f>
        <v>2339</v>
      </c>
      <c r="G23" s="180">
        <f t="shared" si="6"/>
        <v>4112</v>
      </c>
      <c r="H23" s="130">
        <f t="shared" si="0"/>
        <v>0.46584340514976352</v>
      </c>
      <c r="I23" s="138">
        <f t="shared" si="0"/>
        <v>0.53757756837508619</v>
      </c>
      <c r="J23" s="147">
        <f t="shared" si="0"/>
        <v>0.50410690204732134</v>
      </c>
      <c r="K23" s="183"/>
    </row>
    <row r="24" spans="1:11" ht="18" customHeight="1">
      <c r="A24" s="29" t="s">
        <v>82</v>
      </c>
      <c r="B24" s="43">
        <f>'表1-1'!B32</f>
        <v>2437</v>
      </c>
      <c r="C24" s="51">
        <f>'表1-1'!C32</f>
        <v>2951</v>
      </c>
      <c r="D24" s="76">
        <f t="shared" si="5"/>
        <v>5388</v>
      </c>
      <c r="E24" s="44">
        <f>'表1-1'!E32</f>
        <v>998</v>
      </c>
      <c r="F24" s="51">
        <f>'表1-1'!F32</f>
        <v>1458</v>
      </c>
      <c r="G24" s="118">
        <f t="shared" si="6"/>
        <v>2456</v>
      </c>
      <c r="H24" s="130">
        <f t="shared" si="0"/>
        <v>0.40951990151826018</v>
      </c>
      <c r="I24" s="138">
        <f t="shared" si="0"/>
        <v>0.49406980684513724</v>
      </c>
      <c r="J24" s="147">
        <f t="shared" si="0"/>
        <v>0.45582776540460285</v>
      </c>
      <c r="K24" s="183"/>
    </row>
    <row r="25" spans="1:11" ht="18" customHeight="1">
      <c r="A25" s="29" t="s">
        <v>37</v>
      </c>
      <c r="B25" s="44">
        <f>'表1-1'!B33</f>
        <v>2042</v>
      </c>
      <c r="C25" s="51">
        <f>'表1-1'!C33</f>
        <v>2355</v>
      </c>
      <c r="D25" s="76">
        <f t="shared" si="5"/>
        <v>4397</v>
      </c>
      <c r="E25" s="51">
        <f>'表1-1'!E33</f>
        <v>807</v>
      </c>
      <c r="F25" s="51">
        <f>'表1-1'!F33</f>
        <v>1108</v>
      </c>
      <c r="G25" s="120">
        <f t="shared" si="6"/>
        <v>1915</v>
      </c>
      <c r="H25" s="130">
        <f t="shared" si="0"/>
        <v>0.39520078354554361</v>
      </c>
      <c r="I25" s="138">
        <f t="shared" si="0"/>
        <v>0.47048832271762209</v>
      </c>
      <c r="J25" s="147">
        <f t="shared" si="0"/>
        <v>0.43552422105981353</v>
      </c>
      <c r="K25" s="183"/>
    </row>
    <row r="26" spans="1:11" ht="18" customHeight="1">
      <c r="A26" s="29" t="s">
        <v>83</v>
      </c>
      <c r="B26" s="52">
        <f>'表1-1'!B34</f>
        <v>1431</v>
      </c>
      <c r="C26" s="52">
        <f>'表1-1'!C34</f>
        <v>1476</v>
      </c>
      <c r="D26" s="81">
        <f t="shared" si="5"/>
        <v>2907</v>
      </c>
      <c r="E26" s="52">
        <f>'表1-1'!E34</f>
        <v>431</v>
      </c>
      <c r="F26" s="52">
        <f>'表1-1'!F34</f>
        <v>576</v>
      </c>
      <c r="G26" s="126">
        <f t="shared" si="6"/>
        <v>1007</v>
      </c>
      <c r="H26" s="134">
        <f t="shared" si="0"/>
        <v>0.30118798043326345</v>
      </c>
      <c r="I26" s="142">
        <f t="shared" si="0"/>
        <v>0.3902439024390244</v>
      </c>
      <c r="J26" s="151">
        <f t="shared" si="0"/>
        <v>0.34640522875816993</v>
      </c>
      <c r="K26" s="183"/>
    </row>
    <row r="27" spans="1:11" ht="24">
      <c r="A27" s="155" t="s">
        <v>199</v>
      </c>
      <c r="B27" s="46">
        <f t="shared" ref="B27:G27" si="7">SUM(B28:B29)</f>
        <v>45985</v>
      </c>
      <c r="C27" s="41">
        <f t="shared" si="7"/>
        <v>49493</v>
      </c>
      <c r="D27" s="72">
        <f t="shared" si="7"/>
        <v>95478</v>
      </c>
      <c r="E27" s="40">
        <f t="shared" si="7"/>
        <v>15728</v>
      </c>
      <c r="F27" s="41">
        <f t="shared" si="7"/>
        <v>21620</v>
      </c>
      <c r="G27" s="72">
        <f t="shared" si="7"/>
        <v>37348</v>
      </c>
      <c r="H27" s="128">
        <f t="shared" si="0"/>
        <v>0.3420245732304012</v>
      </c>
      <c r="I27" s="136">
        <f t="shared" si="0"/>
        <v>0.43682945062938194</v>
      </c>
      <c r="J27" s="145">
        <f t="shared" si="0"/>
        <v>0.39116864618027192</v>
      </c>
    </row>
    <row r="28" spans="1:11" ht="18" customHeight="1">
      <c r="A28" s="29" t="s">
        <v>75</v>
      </c>
      <c r="B28" s="30">
        <f>'表1-1'!B16</f>
        <v>35078</v>
      </c>
      <c r="C28" s="50">
        <f>'表1-1'!C16</f>
        <v>37722</v>
      </c>
      <c r="D28" s="76">
        <f>SUM(B28:C28)</f>
        <v>72800</v>
      </c>
      <c r="E28" s="42">
        <f>'表1-1'!E16</f>
        <v>11902</v>
      </c>
      <c r="F28" s="44">
        <f>'表1-1'!F16</f>
        <v>16291</v>
      </c>
      <c r="G28" s="118">
        <f>SUM(E28:F28)</f>
        <v>28193</v>
      </c>
      <c r="H28" s="130">
        <f t="shared" si="0"/>
        <v>0.33930098637322537</v>
      </c>
      <c r="I28" s="138">
        <f t="shared" si="0"/>
        <v>0.43186999628863793</v>
      </c>
      <c r="J28" s="147">
        <f t="shared" si="0"/>
        <v>0.38726648351648352</v>
      </c>
      <c r="K28" s="183"/>
    </row>
    <row r="29" spans="1:11" ht="18" customHeight="1">
      <c r="A29" s="29" t="s">
        <v>80</v>
      </c>
      <c r="B29" s="163">
        <f>'表1-1'!B20</f>
        <v>10907</v>
      </c>
      <c r="C29" s="52">
        <f>'表1-1'!C20</f>
        <v>11771</v>
      </c>
      <c r="D29" s="76">
        <f>SUM(B29:C29)</f>
        <v>22678</v>
      </c>
      <c r="E29" s="172">
        <f>'表1-1'!E20</f>
        <v>3826</v>
      </c>
      <c r="F29" s="175">
        <f>'表1-1'!F20</f>
        <v>5329</v>
      </c>
      <c r="G29" s="118">
        <f>SUM(E29:F29)</f>
        <v>9155</v>
      </c>
      <c r="H29" s="130">
        <f t="shared" si="0"/>
        <v>0.35078390024754746</v>
      </c>
      <c r="I29" s="138">
        <f t="shared" si="0"/>
        <v>0.45272279330558152</v>
      </c>
      <c r="J29" s="147">
        <f t="shared" si="0"/>
        <v>0.40369521121792046</v>
      </c>
      <c r="K29" s="183"/>
    </row>
    <row r="30" spans="1:11" ht="18" customHeight="1">
      <c r="A30" s="27" t="s">
        <v>201</v>
      </c>
      <c r="B30" s="46">
        <f t="shared" ref="B30:G30" si="8">SUM(B31:B33)</f>
        <v>54495</v>
      </c>
      <c r="C30" s="41">
        <f t="shared" si="8"/>
        <v>62183</v>
      </c>
      <c r="D30" s="72">
        <f t="shared" si="8"/>
        <v>116678</v>
      </c>
      <c r="E30" s="40">
        <f t="shared" si="8"/>
        <v>19866</v>
      </c>
      <c r="F30" s="41">
        <f t="shared" si="8"/>
        <v>28290</v>
      </c>
      <c r="G30" s="72">
        <f t="shared" si="8"/>
        <v>48156</v>
      </c>
      <c r="H30" s="128">
        <f t="shared" si="0"/>
        <v>0.3645472061657033</v>
      </c>
      <c r="I30" s="136">
        <f t="shared" si="0"/>
        <v>0.45494749368798548</v>
      </c>
      <c r="J30" s="145">
        <f t="shared" si="0"/>
        <v>0.41272562093968013</v>
      </c>
    </row>
    <row r="31" spans="1:11" ht="18" customHeight="1">
      <c r="A31" s="29" t="s">
        <v>97</v>
      </c>
      <c r="B31" s="44">
        <f>'表1-1'!B18</f>
        <v>35224</v>
      </c>
      <c r="C31" s="51">
        <f>'表1-1'!C18</f>
        <v>40023</v>
      </c>
      <c r="D31" s="76">
        <f>SUM(B31:C31)</f>
        <v>75247</v>
      </c>
      <c r="E31" s="51">
        <f>'表1-1'!E18</f>
        <v>12373</v>
      </c>
      <c r="F31" s="51">
        <f>'表1-1'!F18</f>
        <v>17713</v>
      </c>
      <c r="G31" s="118">
        <f>SUM(E31:F31)</f>
        <v>30086</v>
      </c>
      <c r="H31" s="130">
        <f t="shared" si="0"/>
        <v>0.35126618214853511</v>
      </c>
      <c r="I31" s="138">
        <f t="shared" si="0"/>
        <v>0.44257052194987884</v>
      </c>
      <c r="J31" s="147">
        <f t="shared" si="0"/>
        <v>0.39982989355057347</v>
      </c>
      <c r="K31" s="183"/>
    </row>
    <row r="32" spans="1:11" ht="18" customHeight="1">
      <c r="A32" s="29" t="s">
        <v>89</v>
      </c>
      <c r="B32" s="30">
        <f>'表1-1'!B21</f>
        <v>10882</v>
      </c>
      <c r="C32" s="51">
        <f>'表1-1'!C21</f>
        <v>12664</v>
      </c>
      <c r="D32" s="76">
        <f>SUM(B32:C32)</f>
        <v>23546</v>
      </c>
      <c r="E32" s="43">
        <f>'表1-1'!E21</f>
        <v>4376</v>
      </c>
      <c r="F32" s="44">
        <f>'表1-1'!F21</f>
        <v>6289</v>
      </c>
      <c r="G32" s="118">
        <f>SUM(E32:F32)</f>
        <v>10665</v>
      </c>
      <c r="H32" s="130">
        <f t="shared" si="0"/>
        <v>0.40213196103657417</v>
      </c>
      <c r="I32" s="138">
        <f t="shared" si="0"/>
        <v>0.49660454832596335</v>
      </c>
      <c r="J32" s="147">
        <f t="shared" si="0"/>
        <v>0.4529431750615816</v>
      </c>
      <c r="K32" s="183"/>
    </row>
    <row r="33" spans="1:11" ht="18" customHeight="1">
      <c r="A33" s="29" t="s">
        <v>86</v>
      </c>
      <c r="B33" s="164">
        <f>'表1-1'!B36</f>
        <v>8389</v>
      </c>
      <c r="C33" s="164">
        <f>'表1-1'!C36</f>
        <v>9496</v>
      </c>
      <c r="D33" s="76">
        <f>SUM(B33:C33)</f>
        <v>17885</v>
      </c>
      <c r="E33" s="164">
        <f>'表1-1'!E36</f>
        <v>3117</v>
      </c>
      <c r="F33" s="164">
        <f>'表1-1'!F36</f>
        <v>4288</v>
      </c>
      <c r="G33" s="118">
        <f>SUM(E33:F33)</f>
        <v>7405</v>
      </c>
      <c r="H33" s="134">
        <f t="shared" si="0"/>
        <v>0.37155799260936939</v>
      </c>
      <c r="I33" s="142">
        <f t="shared" si="0"/>
        <v>0.45155855096882896</v>
      </c>
      <c r="J33" s="151">
        <f t="shared" si="0"/>
        <v>0.4140341067934023</v>
      </c>
      <c r="K33" s="183"/>
    </row>
    <row r="34" spans="1:11" ht="18" customHeight="1">
      <c r="A34" s="27" t="s">
        <v>204</v>
      </c>
      <c r="B34" s="46">
        <f>SUM(B35)</f>
        <v>39095</v>
      </c>
      <c r="C34" s="41">
        <f>SUM(C35)</f>
        <v>43692</v>
      </c>
      <c r="D34" s="72">
        <f>SUM(B34:C34)</f>
        <v>82787</v>
      </c>
      <c r="E34" s="40">
        <f>SUM(E35)</f>
        <v>14238</v>
      </c>
      <c r="F34" s="41">
        <f>SUM(F35)</f>
        <v>19441</v>
      </c>
      <c r="G34" s="72">
        <f>SUM(G35)</f>
        <v>33679</v>
      </c>
      <c r="H34" s="128">
        <f t="shared" si="0"/>
        <v>0.36418979409131602</v>
      </c>
      <c r="I34" s="136">
        <f t="shared" si="0"/>
        <v>0.44495559827886111</v>
      </c>
      <c r="J34" s="145">
        <f t="shared" si="0"/>
        <v>0.40681507966226582</v>
      </c>
    </row>
    <row r="35" spans="1:11" ht="18" customHeight="1">
      <c r="A35" s="29" t="s">
        <v>4</v>
      </c>
      <c r="B35" s="43">
        <f>'表1-1'!B11</f>
        <v>39095</v>
      </c>
      <c r="C35" s="51">
        <f>'表1-1'!C11</f>
        <v>43692</v>
      </c>
      <c r="D35" s="76">
        <f>SUM(B35:C35)</f>
        <v>82787</v>
      </c>
      <c r="E35" s="89">
        <f>'表1-1'!E11</f>
        <v>14238</v>
      </c>
      <c r="F35" s="103">
        <f>'表1-1'!F11</f>
        <v>19441</v>
      </c>
      <c r="G35" s="118">
        <f>SUM(E35:F35)</f>
        <v>33679</v>
      </c>
      <c r="H35" s="130">
        <f t="shared" si="0"/>
        <v>0.36418979409131602</v>
      </c>
      <c r="I35" s="138">
        <f t="shared" si="0"/>
        <v>0.44495559827886111</v>
      </c>
      <c r="J35" s="147">
        <f t="shared" si="0"/>
        <v>0.40681507966226582</v>
      </c>
      <c r="K35" s="183"/>
    </row>
    <row r="36" spans="1:11" ht="18" customHeight="1">
      <c r="A36" s="27" t="s">
        <v>205</v>
      </c>
      <c r="B36" s="46">
        <f t="shared" ref="B36:G36" si="9">SUM(B37:B39)</f>
        <v>27159</v>
      </c>
      <c r="C36" s="41">
        <f t="shared" si="9"/>
        <v>29035</v>
      </c>
      <c r="D36" s="72">
        <f t="shared" si="9"/>
        <v>56194</v>
      </c>
      <c r="E36" s="40">
        <f t="shared" si="9"/>
        <v>10192</v>
      </c>
      <c r="F36" s="41">
        <f t="shared" si="9"/>
        <v>13584</v>
      </c>
      <c r="G36" s="72">
        <f t="shared" si="9"/>
        <v>23776</v>
      </c>
      <c r="H36" s="128">
        <f t="shared" si="0"/>
        <v>0.37527154902610554</v>
      </c>
      <c r="I36" s="136">
        <f t="shared" si="0"/>
        <v>0.46784914758050627</v>
      </c>
      <c r="J36" s="145">
        <f t="shared" si="0"/>
        <v>0.42310566964444601</v>
      </c>
    </row>
    <row r="37" spans="1:11" ht="18" customHeight="1">
      <c r="A37" s="28" t="s">
        <v>74</v>
      </c>
      <c r="B37" s="42">
        <f>'表1-1'!B14</f>
        <v>19394</v>
      </c>
      <c r="C37" s="167">
        <f>'表1-1'!C14</f>
        <v>21049</v>
      </c>
      <c r="D37" s="169">
        <f>SUM(B37:C37)</f>
        <v>40443</v>
      </c>
      <c r="E37" s="50">
        <f>'表1-1'!E14</f>
        <v>7330</v>
      </c>
      <c r="F37" s="50">
        <f>'表1-1'!F14</f>
        <v>9855</v>
      </c>
      <c r="G37" s="123">
        <f>SUM(E37:F37)</f>
        <v>17185</v>
      </c>
      <c r="H37" s="129">
        <f t="shared" si="0"/>
        <v>0.37795194390017534</v>
      </c>
      <c r="I37" s="137">
        <f t="shared" si="0"/>
        <v>0.46819326333792577</v>
      </c>
      <c r="J37" s="146">
        <f t="shared" si="0"/>
        <v>0.42491902183319735</v>
      </c>
      <c r="K37" s="183"/>
    </row>
    <row r="38" spans="1:11" ht="18" customHeight="1">
      <c r="A38" s="29" t="s">
        <v>47</v>
      </c>
      <c r="B38" s="159">
        <f>'表1-1'!B38</f>
        <v>6332</v>
      </c>
      <c r="C38" s="159">
        <f>'表1-1'!C38</f>
        <v>6845</v>
      </c>
      <c r="D38" s="76">
        <f>SUM(B38:C38)</f>
        <v>13177</v>
      </c>
      <c r="E38" s="159">
        <f>'表1-1'!E38</f>
        <v>2441</v>
      </c>
      <c r="F38" s="159">
        <f>'表1-1'!F38</f>
        <v>3162</v>
      </c>
      <c r="G38" s="118">
        <f>SUM(E38:F38)</f>
        <v>5603</v>
      </c>
      <c r="H38" s="130">
        <f t="shared" si="0"/>
        <v>0.38550221099178772</v>
      </c>
      <c r="I38" s="138">
        <f t="shared" si="0"/>
        <v>0.46194302410518628</v>
      </c>
      <c r="J38" s="147">
        <f t="shared" si="0"/>
        <v>0.42521059421719665</v>
      </c>
      <c r="K38" s="183"/>
    </row>
    <row r="39" spans="1:11" ht="18" customHeight="1">
      <c r="A39" s="34" t="s">
        <v>101</v>
      </c>
      <c r="B39" s="52">
        <f>'表1-1'!B39</f>
        <v>1433</v>
      </c>
      <c r="C39" s="52">
        <f>'表1-1'!C39</f>
        <v>1141</v>
      </c>
      <c r="D39" s="82">
        <f>SUM(B39:C39)</f>
        <v>2574</v>
      </c>
      <c r="E39" s="52">
        <f>'表1-1'!E39</f>
        <v>421</v>
      </c>
      <c r="F39" s="52">
        <f>'表1-1'!F39</f>
        <v>567</v>
      </c>
      <c r="G39" s="126">
        <f>SUM(E39:F39)</f>
        <v>988</v>
      </c>
      <c r="H39" s="134">
        <f t="shared" si="0"/>
        <v>0.29378925331472433</v>
      </c>
      <c r="I39" s="142">
        <f t="shared" si="0"/>
        <v>0.49693251533742333</v>
      </c>
      <c r="J39" s="151">
        <f t="shared" si="0"/>
        <v>0.38383838383838381</v>
      </c>
      <c r="K39" s="183"/>
    </row>
    <row r="41" spans="1:11" ht="18" customHeight="1">
      <c r="A41" s="20" t="s">
        <v>100</v>
      </c>
      <c r="B41" s="56"/>
      <c r="C41" s="56"/>
      <c r="D41" s="56"/>
    </row>
    <row r="42" spans="1:11" ht="18" customHeight="1">
      <c r="A42" s="20" t="s">
        <v>268</v>
      </c>
      <c r="B42" s="56"/>
      <c r="C42" s="56"/>
      <c r="D42" s="56"/>
    </row>
    <row r="43" spans="1:11" ht="18" customHeight="1">
      <c r="A43" s="20" t="s">
        <v>267</v>
      </c>
    </row>
  </sheetData>
  <sortState ref="A8:K39">
    <sortCondition descending="1" ref="K8:K39"/>
  </sortState>
  <mergeCells count="6">
    <mergeCell ref="A1:J1"/>
    <mergeCell ref="A3:A5"/>
    <mergeCell ref="B3:D4"/>
    <mergeCell ref="E3:G4"/>
    <mergeCell ref="H3:J4"/>
    <mergeCell ref="K3:K4"/>
  </mergeCells>
  <phoneticPr fontId="45"/>
  <printOptions horizontalCentered="1"/>
  <pageMargins left="0.31496062992125984" right="0.27559055118110237" top="0.82677165354330706" bottom="0.51181102362204722" header="0.39370078740157483" footer="0.51181102362204722"/>
  <pageSetup paperSize="9" scale="92" fitToWidth="1" fitToHeight="1" pageOrder="overThenDown" orientation="portrait" usePrinterDefaults="1" r:id="rId1"/>
  <headerFooter alignWithMargins="0">
    <oddHeader>&amp;L&amp;A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7"/>
  <sheetViews>
    <sheetView view="pageBreakPreview" zoomScale="145" zoomScaleSheetLayoutView="145" workbookViewId="0">
      <selection activeCell="G17" sqref="G17"/>
    </sheetView>
  </sheetViews>
  <sheetFormatPr defaultRowHeight="18.75" customHeight="1"/>
  <cols>
    <col min="1" max="1" width="5.25" style="184" bestFit="1" customWidth="1"/>
    <col min="2" max="2" width="14.875" style="184" customWidth="1"/>
    <col min="3" max="4" width="15.5" style="185" customWidth="1"/>
    <col min="5" max="5" width="18.5" style="184" customWidth="1"/>
    <col min="6" max="6" width="13" style="184" customWidth="1"/>
    <col min="7" max="16384" width="9" style="184" customWidth="1"/>
  </cols>
  <sheetData>
    <row r="1" spans="1:6" s="186" customFormat="1" ht="18.75" customHeight="1">
      <c r="A1" s="187" t="str">
        <f>表紙!B10</f>
        <v>令和４年度高齢化率市町村別順位</v>
      </c>
      <c r="B1" s="204"/>
      <c r="C1" s="204"/>
      <c r="D1" s="204"/>
      <c r="E1" s="204"/>
      <c r="F1" s="186"/>
    </row>
    <row r="2" spans="1:6" s="186" customFormat="1" ht="18.75" customHeight="1">
      <c r="A2" s="188"/>
      <c r="B2" s="188"/>
      <c r="C2" s="188"/>
      <c r="D2" s="188"/>
      <c r="E2" s="232" t="str">
        <f>'表1-1'!J2</f>
        <v>令和４年７月１日現在</v>
      </c>
      <c r="F2" s="186"/>
    </row>
    <row r="3" spans="1:6" s="186" customFormat="1" ht="18.75" customHeight="1">
      <c r="A3" s="188"/>
      <c r="B3" s="188"/>
      <c r="C3" s="188"/>
      <c r="D3" s="188"/>
      <c r="E3" s="233"/>
      <c r="F3" s="186"/>
    </row>
    <row r="4" spans="1:6" ht="18.75" customHeight="1">
      <c r="A4" s="188"/>
      <c r="B4" s="188"/>
      <c r="C4" s="212"/>
      <c r="D4" s="188"/>
      <c r="E4" s="188"/>
    </row>
    <row r="5" spans="1:6" ht="37.5" customHeight="1">
      <c r="A5" s="189" t="s">
        <v>28</v>
      </c>
      <c r="B5" s="205" t="s">
        <v>30</v>
      </c>
      <c r="C5" s="213" t="s">
        <v>102</v>
      </c>
      <c r="D5" s="224" t="s">
        <v>76</v>
      </c>
      <c r="E5" s="234" t="s">
        <v>103</v>
      </c>
    </row>
    <row r="6" spans="1:6" ht="18.75" customHeight="1">
      <c r="A6" s="190" t="s">
        <v>183</v>
      </c>
      <c r="B6" s="206" t="s">
        <v>150</v>
      </c>
      <c r="C6" s="214">
        <v>933056</v>
      </c>
      <c r="D6" s="225">
        <v>361636</v>
      </c>
      <c r="E6" s="235">
        <v>0.38800000000000001</v>
      </c>
      <c r="F6" s="242"/>
    </row>
    <row r="7" spans="1:6" ht="18.75" customHeight="1">
      <c r="A7" s="191">
        <v>1</v>
      </c>
      <c r="B7" s="154" t="s">
        <v>325</v>
      </c>
      <c r="C7" s="215">
        <v>1932</v>
      </c>
      <c r="D7" s="226">
        <v>1133</v>
      </c>
      <c r="E7" s="236">
        <v>0.58599999999999997</v>
      </c>
      <c r="F7" s="242"/>
    </row>
    <row r="8" spans="1:6" ht="18.75" customHeight="1">
      <c r="A8" s="192">
        <v>2</v>
      </c>
      <c r="B8" s="29" t="s">
        <v>326</v>
      </c>
      <c r="C8" s="216">
        <v>2737</v>
      </c>
      <c r="D8" s="227">
        <v>1447</v>
      </c>
      <c r="E8" s="237">
        <v>0.52900000000000003</v>
      </c>
      <c r="F8" s="242"/>
    </row>
    <row r="9" spans="1:6" ht="18.75" customHeight="1">
      <c r="A9" s="192">
        <v>3</v>
      </c>
      <c r="B9" s="29" t="s">
        <v>287</v>
      </c>
      <c r="C9" s="216">
        <v>23895</v>
      </c>
      <c r="D9" s="227">
        <v>12132</v>
      </c>
      <c r="E9" s="237">
        <v>0.50800000000000001</v>
      </c>
      <c r="F9" s="242"/>
    </row>
    <row r="10" spans="1:6" ht="18.75" customHeight="1">
      <c r="A10" s="192">
        <v>4</v>
      </c>
      <c r="B10" s="29" t="s">
        <v>327</v>
      </c>
      <c r="C10" s="216">
        <v>6219</v>
      </c>
      <c r="D10" s="227">
        <v>3140</v>
      </c>
      <c r="E10" s="237">
        <v>0.505</v>
      </c>
      <c r="F10" s="242"/>
    </row>
    <row r="11" spans="1:6" ht="18.75" customHeight="1">
      <c r="A11" s="193">
        <v>5</v>
      </c>
      <c r="B11" s="34" t="s">
        <v>157</v>
      </c>
      <c r="C11" s="217">
        <v>8157</v>
      </c>
      <c r="D11" s="228">
        <v>4112</v>
      </c>
      <c r="E11" s="238">
        <v>0.504</v>
      </c>
      <c r="F11" s="242"/>
    </row>
    <row r="12" spans="1:6" ht="18.75" customHeight="1">
      <c r="A12" s="191">
        <v>6</v>
      </c>
      <c r="B12" s="154" t="s">
        <v>99</v>
      </c>
      <c r="C12" s="215">
        <v>14524</v>
      </c>
      <c r="D12" s="226">
        <v>6996</v>
      </c>
      <c r="E12" s="236">
        <v>0.48200000000000004</v>
      </c>
      <c r="F12" s="242"/>
    </row>
    <row r="13" spans="1:6" ht="18.75" customHeight="1">
      <c r="A13" s="192">
        <v>7</v>
      </c>
      <c r="B13" s="29" t="s">
        <v>292</v>
      </c>
      <c r="C13" s="216">
        <v>4617</v>
      </c>
      <c r="D13" s="227">
        <v>2161</v>
      </c>
      <c r="E13" s="237">
        <v>0.46799999999999997</v>
      </c>
      <c r="F13" s="242"/>
    </row>
    <row r="14" spans="1:6" ht="18.75" customHeight="1">
      <c r="A14" s="192">
        <v>8</v>
      </c>
      <c r="B14" s="29" t="s">
        <v>328</v>
      </c>
      <c r="C14" s="216">
        <v>28902</v>
      </c>
      <c r="D14" s="227">
        <v>13447</v>
      </c>
      <c r="E14" s="237">
        <v>0.46500000000000002</v>
      </c>
      <c r="F14" s="242"/>
    </row>
    <row r="15" spans="1:6" ht="18.75" customHeight="1">
      <c r="A15" s="194">
        <v>9</v>
      </c>
      <c r="B15" s="153" t="s">
        <v>186</v>
      </c>
      <c r="C15" s="218">
        <v>5388</v>
      </c>
      <c r="D15" s="229">
        <v>2456</v>
      </c>
      <c r="E15" s="239">
        <v>0.45600000000000002</v>
      </c>
      <c r="F15" s="242"/>
    </row>
    <row r="16" spans="1:6" ht="18.75" customHeight="1">
      <c r="A16" s="193">
        <v>10</v>
      </c>
      <c r="B16" s="34" t="s">
        <v>329</v>
      </c>
      <c r="C16" s="217">
        <v>23546</v>
      </c>
      <c r="D16" s="228">
        <v>10665</v>
      </c>
      <c r="E16" s="238">
        <v>0.45299999999999996</v>
      </c>
      <c r="F16" s="242"/>
    </row>
    <row r="17" spans="1:6" ht="18.75" customHeight="1">
      <c r="A17" s="195">
        <v>11</v>
      </c>
      <c r="B17" s="28" t="s">
        <v>260</v>
      </c>
      <c r="C17" s="216">
        <v>4397</v>
      </c>
      <c r="D17" s="227">
        <v>1915</v>
      </c>
      <c r="E17" s="236">
        <v>0.436</v>
      </c>
      <c r="F17" s="242"/>
    </row>
    <row r="18" spans="1:6" ht="18.75" customHeight="1">
      <c r="A18" s="196">
        <v>12</v>
      </c>
      <c r="B18" s="207" t="s">
        <v>119</v>
      </c>
      <c r="C18" s="215">
        <v>48251</v>
      </c>
      <c r="D18" s="226">
        <v>20707</v>
      </c>
      <c r="E18" s="236">
        <v>0.42899999999999999</v>
      </c>
      <c r="F18" s="242"/>
    </row>
    <row r="19" spans="1:6" ht="18.75" customHeight="1">
      <c r="A19" s="195">
        <v>13</v>
      </c>
      <c r="B19" s="75" t="s">
        <v>262</v>
      </c>
      <c r="C19" s="216">
        <v>13177</v>
      </c>
      <c r="D19" s="227">
        <v>5603</v>
      </c>
      <c r="E19" s="237">
        <v>0.42499999999999999</v>
      </c>
      <c r="F19" s="242"/>
    </row>
    <row r="20" spans="1:6" ht="18.75" customHeight="1">
      <c r="A20" s="195">
        <v>14</v>
      </c>
      <c r="B20" s="75" t="s">
        <v>291</v>
      </c>
      <c r="C20" s="219">
        <v>40443</v>
      </c>
      <c r="D20" s="227">
        <v>17185</v>
      </c>
      <c r="E20" s="237">
        <v>0.42499999999999999</v>
      </c>
      <c r="F20" s="242"/>
    </row>
    <row r="21" spans="1:6" ht="18.75" customHeight="1">
      <c r="A21" s="197">
        <v>15</v>
      </c>
      <c r="B21" s="208" t="s">
        <v>270</v>
      </c>
      <c r="C21" s="220">
        <v>27939</v>
      </c>
      <c r="D21" s="230">
        <v>11865</v>
      </c>
      <c r="E21" s="240">
        <v>0.42499999999999999</v>
      </c>
      <c r="F21" s="242"/>
    </row>
    <row r="22" spans="1:6" ht="18.75" customHeight="1">
      <c r="A22" s="198">
        <v>16</v>
      </c>
      <c r="B22" s="74" t="s">
        <v>273</v>
      </c>
      <c r="C22" s="221">
        <v>17885</v>
      </c>
      <c r="D22" s="231">
        <v>7405</v>
      </c>
      <c r="E22" s="241">
        <v>0.41399999999999998</v>
      </c>
      <c r="F22" s="242"/>
    </row>
    <row r="23" spans="1:6" ht="18.75" customHeight="1">
      <c r="A23" s="196">
        <v>17</v>
      </c>
      <c r="B23" s="207" t="s">
        <v>330</v>
      </c>
      <c r="C23" s="215">
        <v>82787</v>
      </c>
      <c r="D23" s="226">
        <v>33679</v>
      </c>
      <c r="E23" s="236">
        <v>0.40700000000000003</v>
      </c>
      <c r="F23" s="242"/>
    </row>
    <row r="24" spans="1:6" ht="18.75" customHeight="1">
      <c r="A24" s="195">
        <v>18</v>
      </c>
      <c r="B24" s="75" t="s">
        <v>44</v>
      </c>
      <c r="C24" s="216">
        <v>67206</v>
      </c>
      <c r="D24" s="227">
        <v>27209</v>
      </c>
      <c r="E24" s="237">
        <v>0.40500000000000003</v>
      </c>
      <c r="F24" s="242"/>
    </row>
    <row r="25" spans="1:6" ht="18.75" customHeight="1">
      <c r="A25" s="199">
        <v>19</v>
      </c>
      <c r="B25" s="209" t="s">
        <v>332</v>
      </c>
      <c r="C25" s="218">
        <v>22678</v>
      </c>
      <c r="D25" s="229">
        <v>9155</v>
      </c>
      <c r="E25" s="239">
        <v>0.40399999999999997</v>
      </c>
      <c r="F25" s="242"/>
    </row>
    <row r="26" spans="1:6" ht="18.75" customHeight="1">
      <c r="A26" s="193">
        <v>20</v>
      </c>
      <c r="B26" s="34" t="s">
        <v>264</v>
      </c>
      <c r="C26" s="217">
        <v>75247</v>
      </c>
      <c r="D26" s="228">
        <v>30086</v>
      </c>
      <c r="E26" s="238">
        <v>0.4</v>
      </c>
      <c r="F26" s="242"/>
    </row>
    <row r="27" spans="1:6" ht="18.75" customHeight="1">
      <c r="A27" s="191">
        <v>21</v>
      </c>
      <c r="B27" s="31" t="s">
        <v>331</v>
      </c>
      <c r="C27" s="215">
        <v>72800</v>
      </c>
      <c r="D27" s="226">
        <v>28193</v>
      </c>
      <c r="E27" s="236">
        <v>0.38700000000000001</v>
      </c>
      <c r="F27" s="242"/>
    </row>
    <row r="28" spans="1:6" ht="18.75" customHeight="1">
      <c r="A28" s="192">
        <v>22</v>
      </c>
      <c r="B28" s="29" t="s">
        <v>117</v>
      </c>
      <c r="C28" s="216">
        <v>2574</v>
      </c>
      <c r="D28" s="227">
        <v>988</v>
      </c>
      <c r="E28" s="237">
        <v>0.38400000000000001</v>
      </c>
      <c r="F28" s="242"/>
    </row>
    <row r="29" spans="1:6" ht="18.75" customHeight="1">
      <c r="A29" s="192">
        <v>23</v>
      </c>
      <c r="B29" s="154" t="s">
        <v>190</v>
      </c>
      <c r="C29" s="216">
        <v>31293</v>
      </c>
      <c r="D29" s="227">
        <v>11198</v>
      </c>
      <c r="E29" s="237">
        <v>0.35799999999999998</v>
      </c>
      <c r="F29" s="242"/>
    </row>
    <row r="30" spans="1:6" ht="18.75" customHeight="1">
      <c r="A30" s="194">
        <v>24</v>
      </c>
      <c r="B30" s="153" t="s">
        <v>333</v>
      </c>
      <c r="C30" s="218">
        <v>2907</v>
      </c>
      <c r="D30" s="229">
        <v>1007</v>
      </c>
      <c r="E30" s="239">
        <v>0.34600000000000003</v>
      </c>
      <c r="F30" s="242"/>
    </row>
    <row r="31" spans="1:6" ht="18.75" customHeight="1">
      <c r="A31" s="200">
        <v>25</v>
      </c>
      <c r="B31" s="210" t="s">
        <v>334</v>
      </c>
      <c r="C31" s="222">
        <v>303573</v>
      </c>
      <c r="D31" s="228">
        <v>97752</v>
      </c>
      <c r="E31" s="238">
        <v>0.32200000000000001</v>
      </c>
    </row>
    <row r="32" spans="1:6" ht="18.75" customHeight="1">
      <c r="C32" s="223"/>
      <c r="D32" s="223"/>
    </row>
    <row r="33" spans="1:6" ht="18.75" customHeight="1">
      <c r="A33" s="201" t="s">
        <v>276</v>
      </c>
      <c r="B33" s="211"/>
      <c r="C33" s="211"/>
      <c r="D33" s="211"/>
      <c r="E33" s="211"/>
      <c r="F33" s="3"/>
    </row>
    <row r="34" spans="1:6" ht="18.75" customHeight="1">
      <c r="A34" s="202" t="s">
        <v>274</v>
      </c>
      <c r="B34" s="211"/>
      <c r="C34" s="211"/>
      <c r="D34" s="211"/>
      <c r="E34" s="211"/>
      <c r="F34" s="3"/>
    </row>
    <row r="35" spans="1:6" ht="18.75" customHeight="1">
      <c r="A35" s="203" t="s">
        <v>218</v>
      </c>
    </row>
    <row r="36" spans="1:6" ht="18.75" customHeight="1">
      <c r="A36" s="203"/>
    </row>
    <row r="45" spans="1:6" ht="18.75" customHeight="1">
      <c r="F45" s="242"/>
    </row>
    <row r="77" spans="2:4" ht="18.75" customHeight="1">
      <c r="B77" s="185"/>
      <c r="C77" s="184"/>
      <c r="D77" s="184"/>
    </row>
  </sheetData>
  <mergeCells count="1">
    <mergeCell ref="A1:E1"/>
  </mergeCells>
  <phoneticPr fontId="52"/>
  <pageMargins left="1.5748031496062993" right="0.74803149606299213" top="0.98425196850393681" bottom="0.51181102362204722" header="0.51181102362204722" footer="0.51181102362204722"/>
  <pageSetup paperSize="9" fitToWidth="1" fitToHeight="1" orientation="portrait" usePrinterDefaults="1" r:id="rId1"/>
  <headerFooter alignWithMargins="0">
    <oddHeader>&amp;L&amp;A</oddHead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45"/>
  <sheetViews>
    <sheetView view="pageBreakPreview" zoomScale="115" zoomScaleNormal="80" zoomScaleSheetLayoutView="115" workbookViewId="0">
      <selection activeCell="I38" sqref="I38"/>
    </sheetView>
  </sheetViews>
  <sheetFormatPr defaultRowHeight="16.5" customHeight="1"/>
  <cols>
    <col min="1" max="1" width="9.5" style="184" customWidth="1"/>
    <col min="2" max="2" width="13.125" style="184" customWidth="1"/>
    <col min="3" max="3" width="9.5" style="243" customWidth="1"/>
    <col min="4" max="4" width="4.125" style="184" customWidth="1"/>
    <col min="5" max="5" width="9.5" style="184" customWidth="1"/>
    <col min="6" max="6" width="13.125" style="184" customWidth="1"/>
    <col min="7" max="7" width="9.5" style="243" customWidth="1"/>
    <col min="8" max="8" width="4.125" style="184" customWidth="1"/>
    <col min="9" max="9" width="9.5" style="184" customWidth="1"/>
    <col min="10" max="10" width="13.125" style="184" customWidth="1"/>
    <col min="11" max="11" width="9.5" style="243" customWidth="1"/>
    <col min="12" max="12" width="4.125" style="184" customWidth="1"/>
    <col min="13" max="13" width="9.5" style="184" customWidth="1"/>
    <col min="14" max="14" width="12.625" style="184" customWidth="1"/>
    <col min="15" max="15" width="9" style="243" customWidth="1"/>
    <col min="16" max="16" width="3.125" style="184" customWidth="1"/>
    <col min="17" max="17" width="9.25" style="184" customWidth="1"/>
    <col min="18" max="18" width="13" style="184" customWidth="1"/>
    <col min="19" max="19" width="9" style="243" customWidth="1"/>
    <col min="20" max="16384" width="9" style="184" customWidth="1"/>
  </cols>
  <sheetData>
    <row r="1" spans="1:19" ht="27.75" customHeight="1">
      <c r="A1" s="204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3" spans="1:19" s="244" customFormat="1" ht="16.5" customHeight="1">
      <c r="A3" s="244" t="s">
        <v>128</v>
      </c>
      <c r="E3" s="244" t="s">
        <v>307</v>
      </c>
      <c r="I3" s="244" t="s">
        <v>120</v>
      </c>
      <c r="M3" s="244" t="s">
        <v>298</v>
      </c>
      <c r="Q3" s="244" t="s">
        <v>296</v>
      </c>
    </row>
    <row r="4" spans="1:19" s="243" customFormat="1" ht="16.5" customHeight="1">
      <c r="B4" s="243" t="s">
        <v>323</v>
      </c>
      <c r="F4" s="243" t="s">
        <v>309</v>
      </c>
      <c r="J4" s="243" t="s">
        <v>305</v>
      </c>
      <c r="N4" s="243" t="s">
        <v>299</v>
      </c>
      <c r="Q4" s="233"/>
      <c r="R4" s="233" t="s">
        <v>297</v>
      </c>
      <c r="S4" s="186"/>
    </row>
    <row r="5" spans="1:19" s="243" customFormat="1" ht="16.5" customHeight="1">
      <c r="A5" s="233"/>
      <c r="B5" s="233"/>
      <c r="C5" s="233"/>
      <c r="E5" s="233"/>
      <c r="F5" s="233"/>
      <c r="G5" s="233"/>
      <c r="I5" s="233"/>
      <c r="J5" s="233"/>
      <c r="K5" s="233"/>
      <c r="M5" s="233"/>
      <c r="N5" s="233"/>
      <c r="O5" s="233"/>
      <c r="Q5" s="233"/>
      <c r="R5" s="233"/>
      <c r="S5" s="233"/>
    </row>
    <row r="6" spans="1:19" s="243" customFormat="1" ht="16.5" customHeight="1">
      <c r="B6" s="246"/>
      <c r="C6" s="246"/>
      <c r="F6" s="246"/>
      <c r="G6" s="246"/>
      <c r="J6" s="246"/>
      <c r="K6" s="246"/>
      <c r="N6" s="246"/>
      <c r="O6" s="246"/>
      <c r="R6" s="246"/>
      <c r="S6" s="246"/>
    </row>
    <row r="7" spans="1:19" s="245" customFormat="1" ht="16.5" customHeight="1">
      <c r="A7" s="189" t="s">
        <v>106</v>
      </c>
      <c r="B7" s="189" t="s">
        <v>30</v>
      </c>
      <c r="C7" s="260" t="s">
        <v>107</v>
      </c>
      <c r="E7" s="189" t="s">
        <v>106</v>
      </c>
      <c r="F7" s="189" t="s">
        <v>30</v>
      </c>
      <c r="G7" s="260" t="s">
        <v>107</v>
      </c>
      <c r="I7" s="189" t="s">
        <v>106</v>
      </c>
      <c r="J7" s="189" t="s">
        <v>30</v>
      </c>
      <c r="K7" s="260" t="s">
        <v>107</v>
      </c>
      <c r="M7" s="189" t="s">
        <v>106</v>
      </c>
      <c r="N7" s="189" t="s">
        <v>30</v>
      </c>
      <c r="O7" s="260" t="s">
        <v>107</v>
      </c>
      <c r="Q7" s="189" t="s">
        <v>106</v>
      </c>
      <c r="R7" s="189" t="s">
        <v>30</v>
      </c>
      <c r="S7" s="260" t="s">
        <v>107</v>
      </c>
    </row>
    <row r="8" spans="1:19" ht="16.5" customHeight="1">
      <c r="A8" s="198">
        <v>1</v>
      </c>
      <c r="B8" s="247" t="s">
        <v>69</v>
      </c>
      <c r="C8" s="261">
        <v>0.58599999999999997</v>
      </c>
      <c r="E8" s="198">
        <v>1</v>
      </c>
      <c r="F8" s="247" t="s">
        <v>69</v>
      </c>
      <c r="G8" s="261">
        <v>0.57899999999999996</v>
      </c>
      <c r="I8" s="198">
        <v>1</v>
      </c>
      <c r="J8" s="247" t="s">
        <v>69</v>
      </c>
      <c r="K8" s="261">
        <v>0.5678172095284395</v>
      </c>
      <c r="M8" s="198">
        <v>1</v>
      </c>
      <c r="N8" s="247" t="s">
        <v>69</v>
      </c>
      <c r="O8" s="261">
        <v>0.55229531471840987</v>
      </c>
      <c r="Q8" s="198">
        <v>1</v>
      </c>
      <c r="R8" s="247" t="s">
        <v>69</v>
      </c>
      <c r="S8" s="261">
        <v>0.54400000000000004</v>
      </c>
    </row>
    <row r="9" spans="1:19" ht="16.5" customHeight="1">
      <c r="A9" s="195">
        <v>2</v>
      </c>
      <c r="B9" s="248" t="s">
        <v>14</v>
      </c>
      <c r="C9" s="262">
        <v>0.52900000000000003</v>
      </c>
      <c r="D9" s="268"/>
      <c r="E9" s="195">
        <v>2</v>
      </c>
      <c r="F9" s="248" t="s">
        <v>14</v>
      </c>
      <c r="G9" s="262">
        <v>0.52</v>
      </c>
      <c r="H9" s="268"/>
      <c r="I9" s="195">
        <v>2</v>
      </c>
      <c r="J9" s="248" t="s">
        <v>14</v>
      </c>
      <c r="K9" s="262">
        <v>0.51107325383304936</v>
      </c>
      <c r="L9" s="268"/>
      <c r="M9" s="195">
        <v>2</v>
      </c>
      <c r="N9" s="248" t="s">
        <v>14</v>
      </c>
      <c r="O9" s="262">
        <v>0.50116009280742457</v>
      </c>
      <c r="P9" s="268"/>
      <c r="Q9" s="195">
        <v>2</v>
      </c>
      <c r="R9" s="248" t="s">
        <v>14</v>
      </c>
      <c r="S9" s="262">
        <v>0.49299999999999999</v>
      </c>
    </row>
    <row r="10" spans="1:19" ht="16.5" customHeight="1">
      <c r="A10" s="195">
        <v>3</v>
      </c>
      <c r="B10" s="249" t="s">
        <v>72</v>
      </c>
      <c r="C10" s="262">
        <v>0.50800000000000001</v>
      </c>
      <c r="D10" s="268"/>
      <c r="E10" s="195">
        <v>3</v>
      </c>
      <c r="F10" s="249" t="s">
        <v>72</v>
      </c>
      <c r="G10" s="262">
        <v>0.498</v>
      </c>
      <c r="H10" s="268"/>
      <c r="I10" s="195">
        <v>3</v>
      </c>
      <c r="J10" s="249" t="s">
        <v>58</v>
      </c>
      <c r="K10" s="262">
        <v>0.49556354916067147</v>
      </c>
      <c r="L10" s="268"/>
      <c r="M10" s="195">
        <v>3</v>
      </c>
      <c r="N10" s="249" t="s">
        <v>58</v>
      </c>
      <c r="O10" s="262">
        <v>0.48216783216783216</v>
      </c>
      <c r="P10" s="268"/>
      <c r="Q10" s="195">
        <v>3</v>
      </c>
      <c r="R10" s="249" t="s">
        <v>228</v>
      </c>
      <c r="S10" s="262">
        <v>0.47099999999999997</v>
      </c>
    </row>
    <row r="11" spans="1:19" ht="16.5" customHeight="1">
      <c r="A11" s="195">
        <v>4</v>
      </c>
      <c r="B11" s="250" t="s">
        <v>88</v>
      </c>
      <c r="C11" s="262">
        <v>0.505</v>
      </c>
      <c r="D11" s="268"/>
      <c r="E11" s="195">
        <v>4</v>
      </c>
      <c r="F11" s="249" t="s">
        <v>337</v>
      </c>
      <c r="G11" s="262">
        <v>0.495</v>
      </c>
      <c r="H11" s="268"/>
      <c r="I11" s="195">
        <v>4</v>
      </c>
      <c r="J11" s="249" t="s">
        <v>72</v>
      </c>
      <c r="K11" s="262">
        <v>0.48975850800988285</v>
      </c>
      <c r="L11" s="268"/>
      <c r="M11" s="195">
        <v>4</v>
      </c>
      <c r="N11" s="249" t="s">
        <v>72</v>
      </c>
      <c r="O11" s="262">
        <v>0.47784245246410562</v>
      </c>
      <c r="P11" s="268"/>
      <c r="Q11" s="195">
        <v>4</v>
      </c>
      <c r="R11" s="249" t="s">
        <v>283</v>
      </c>
      <c r="S11" s="262">
        <v>0.46500000000000002</v>
      </c>
    </row>
    <row r="12" spans="1:19" ht="16.5" customHeight="1">
      <c r="A12" s="199">
        <v>5</v>
      </c>
      <c r="B12" s="251" t="s">
        <v>66</v>
      </c>
      <c r="C12" s="263">
        <v>0.504</v>
      </c>
      <c r="D12" s="268"/>
      <c r="E12" s="199">
        <v>5</v>
      </c>
      <c r="F12" s="251" t="s">
        <v>88</v>
      </c>
      <c r="G12" s="263">
        <v>0.49</v>
      </c>
      <c r="H12" s="268"/>
      <c r="I12" s="199">
        <v>5</v>
      </c>
      <c r="J12" s="251" t="s">
        <v>88</v>
      </c>
      <c r="K12" s="263">
        <v>0.48359398957375038</v>
      </c>
      <c r="L12" s="268"/>
      <c r="M12" s="199">
        <v>5</v>
      </c>
      <c r="N12" s="251" t="s">
        <v>88</v>
      </c>
      <c r="O12" s="263">
        <v>0.47457373616512122</v>
      </c>
      <c r="P12" s="268"/>
      <c r="Q12" s="199">
        <v>5</v>
      </c>
      <c r="R12" s="251" t="s">
        <v>287</v>
      </c>
      <c r="S12" s="263">
        <v>0.46500000000000002</v>
      </c>
    </row>
    <row r="13" spans="1:19" ht="16.5" customHeight="1">
      <c r="A13" s="198">
        <v>6</v>
      </c>
      <c r="B13" s="247" t="s">
        <v>0</v>
      </c>
      <c r="C13" s="261">
        <v>0.48200000000000004</v>
      </c>
      <c r="D13" s="268"/>
      <c r="E13" s="198">
        <v>6</v>
      </c>
      <c r="F13" s="247" t="s">
        <v>0</v>
      </c>
      <c r="G13" s="261">
        <v>0.47</v>
      </c>
      <c r="H13" s="268"/>
      <c r="I13" s="198">
        <v>6</v>
      </c>
      <c r="J13" s="247" t="s">
        <v>0</v>
      </c>
      <c r="K13" s="261">
        <v>0.46348850990979129</v>
      </c>
      <c r="L13" s="268"/>
      <c r="M13" s="198">
        <v>6</v>
      </c>
      <c r="N13" s="247" t="s">
        <v>46</v>
      </c>
      <c r="O13" s="261">
        <v>0.45370560459864506</v>
      </c>
      <c r="P13" s="268"/>
      <c r="Q13" s="198">
        <v>6</v>
      </c>
      <c r="R13" s="247" t="s">
        <v>232</v>
      </c>
      <c r="S13" s="261">
        <v>0.44600000000000001</v>
      </c>
    </row>
    <row r="14" spans="1:19" ht="16.5" customHeight="1">
      <c r="A14" s="195">
        <v>7</v>
      </c>
      <c r="B14" s="249" t="s">
        <v>46</v>
      </c>
      <c r="C14" s="262">
        <v>0.46799999999999997</v>
      </c>
      <c r="D14" s="268"/>
      <c r="E14" s="195">
        <v>7</v>
      </c>
      <c r="F14" s="249" t="s">
        <v>46</v>
      </c>
      <c r="G14" s="262">
        <v>0.46500000000000002</v>
      </c>
      <c r="H14" s="268"/>
      <c r="I14" s="195">
        <v>7</v>
      </c>
      <c r="J14" s="249" t="s">
        <v>46</v>
      </c>
      <c r="K14" s="262">
        <v>0.46205591759512299</v>
      </c>
      <c r="L14" s="268"/>
      <c r="M14" s="195">
        <v>7</v>
      </c>
      <c r="N14" s="249" t="s">
        <v>0</v>
      </c>
      <c r="O14" s="262">
        <v>0.44972800000000002</v>
      </c>
      <c r="P14" s="268"/>
      <c r="Q14" s="195">
        <v>7</v>
      </c>
      <c r="R14" s="249" t="s">
        <v>0</v>
      </c>
      <c r="S14" s="262">
        <v>0.438</v>
      </c>
    </row>
    <row r="15" spans="1:19" ht="16.5" customHeight="1">
      <c r="A15" s="195">
        <v>8</v>
      </c>
      <c r="B15" s="249" t="s">
        <v>49</v>
      </c>
      <c r="C15" s="262">
        <v>0.46500000000000002</v>
      </c>
      <c r="D15" s="268"/>
      <c r="E15" s="195">
        <v>8</v>
      </c>
      <c r="F15" s="249" t="s">
        <v>49</v>
      </c>
      <c r="G15" s="262">
        <v>0.45899999999999996</v>
      </c>
      <c r="H15" s="268"/>
      <c r="I15" s="195">
        <v>8</v>
      </c>
      <c r="J15" s="249" t="s">
        <v>49</v>
      </c>
      <c r="K15" s="262">
        <v>0.45429141716566868</v>
      </c>
      <c r="L15" s="268"/>
      <c r="M15" s="195">
        <v>8</v>
      </c>
      <c r="N15" s="249" t="s">
        <v>49</v>
      </c>
      <c r="O15" s="262">
        <v>0.44702741420850417</v>
      </c>
      <c r="P15" s="268"/>
      <c r="Q15" s="195">
        <v>8</v>
      </c>
      <c r="R15" s="249" t="s">
        <v>220</v>
      </c>
      <c r="S15" s="262">
        <v>0.438</v>
      </c>
    </row>
    <row r="16" spans="1:19" ht="16.5" customHeight="1">
      <c r="A16" s="195">
        <v>9</v>
      </c>
      <c r="B16" s="249" t="s">
        <v>82</v>
      </c>
      <c r="C16" s="262">
        <v>0.45600000000000002</v>
      </c>
      <c r="D16" s="268"/>
      <c r="E16" s="195">
        <v>9</v>
      </c>
      <c r="F16" s="249" t="s">
        <v>82</v>
      </c>
      <c r="G16" s="262">
        <v>0.44600000000000001</v>
      </c>
      <c r="H16" s="268"/>
      <c r="I16" s="195">
        <v>9</v>
      </c>
      <c r="J16" s="249" t="s">
        <v>82</v>
      </c>
      <c r="K16" s="262">
        <v>0.44293724000723456</v>
      </c>
      <c r="L16" s="268"/>
      <c r="M16" s="195">
        <v>9</v>
      </c>
      <c r="N16" s="249" t="s">
        <v>89</v>
      </c>
      <c r="O16" s="262">
        <v>0.4279080749252322</v>
      </c>
      <c r="P16" s="268"/>
      <c r="Q16" s="195">
        <v>9</v>
      </c>
      <c r="R16" s="249" t="s">
        <v>89</v>
      </c>
      <c r="S16" s="262">
        <v>0.41499999999999998</v>
      </c>
    </row>
    <row r="17" spans="1:19" ht="16.5" customHeight="1">
      <c r="A17" s="200">
        <v>10</v>
      </c>
      <c r="B17" s="252" t="s">
        <v>89</v>
      </c>
      <c r="C17" s="263">
        <v>0.45299999999999996</v>
      </c>
      <c r="D17" s="268"/>
      <c r="E17" s="200">
        <v>10</v>
      </c>
      <c r="F17" s="252" t="s">
        <v>89</v>
      </c>
      <c r="G17" s="263">
        <v>0.44500000000000001</v>
      </c>
      <c r="H17" s="268"/>
      <c r="I17" s="200">
        <v>10</v>
      </c>
      <c r="J17" s="252" t="s">
        <v>89</v>
      </c>
      <c r="K17" s="263">
        <v>0.43505370288426726</v>
      </c>
      <c r="L17" s="268"/>
      <c r="M17" s="200">
        <v>10</v>
      </c>
      <c r="N17" s="252" t="s">
        <v>82</v>
      </c>
      <c r="O17" s="263">
        <v>0.42622080679405522</v>
      </c>
      <c r="P17" s="268"/>
      <c r="Q17" s="200">
        <v>10</v>
      </c>
      <c r="R17" s="252" t="s">
        <v>186</v>
      </c>
      <c r="S17" s="263">
        <v>0.41299999999999998</v>
      </c>
    </row>
    <row r="18" spans="1:19" ht="16.5" customHeight="1">
      <c r="A18" s="196">
        <v>11</v>
      </c>
      <c r="B18" s="253" t="s">
        <v>37</v>
      </c>
      <c r="C18" s="261">
        <v>0.436</v>
      </c>
      <c r="D18" s="268"/>
      <c r="E18" s="196">
        <v>11</v>
      </c>
      <c r="F18" s="253" t="s">
        <v>37</v>
      </c>
      <c r="G18" s="261">
        <v>0.436</v>
      </c>
      <c r="H18" s="268"/>
      <c r="I18" s="196">
        <v>11</v>
      </c>
      <c r="J18" s="253" t="s">
        <v>37</v>
      </c>
      <c r="K18" s="261">
        <v>0.42816218598501543</v>
      </c>
      <c r="L18" s="268"/>
      <c r="M18" s="196">
        <v>11</v>
      </c>
      <c r="N18" s="253" t="s">
        <v>37</v>
      </c>
      <c r="O18" s="261">
        <v>0.41621621621621618</v>
      </c>
      <c r="P18" s="268"/>
      <c r="Q18" s="196">
        <v>11</v>
      </c>
      <c r="R18" s="253" t="s">
        <v>260</v>
      </c>
      <c r="S18" s="261">
        <v>0.40500000000000003</v>
      </c>
    </row>
    <row r="19" spans="1:19" ht="16.5" customHeight="1">
      <c r="A19" s="195">
        <v>12</v>
      </c>
      <c r="B19" s="254" t="s">
        <v>64</v>
      </c>
      <c r="C19" s="262">
        <v>0.42899999999999999</v>
      </c>
      <c r="D19" s="268"/>
      <c r="E19" s="195">
        <v>12</v>
      </c>
      <c r="F19" s="254" t="s">
        <v>64</v>
      </c>
      <c r="G19" s="262">
        <v>0.42499999999999999</v>
      </c>
      <c r="H19" s="268"/>
      <c r="I19" s="195">
        <v>12</v>
      </c>
      <c r="J19" s="254" t="s">
        <v>64</v>
      </c>
      <c r="K19" s="262">
        <v>0.41906130268199232</v>
      </c>
      <c r="L19" s="268"/>
      <c r="M19" s="195">
        <v>12</v>
      </c>
      <c r="N19" s="254" t="s">
        <v>64</v>
      </c>
      <c r="O19" s="262">
        <v>0.41162626500353022</v>
      </c>
      <c r="P19" s="268"/>
      <c r="Q19" s="195">
        <v>12</v>
      </c>
      <c r="R19" s="254" t="s">
        <v>119</v>
      </c>
      <c r="S19" s="262">
        <v>0.40300000000000002</v>
      </c>
    </row>
    <row r="20" spans="1:19" ht="16.5" customHeight="1">
      <c r="A20" s="195">
        <v>13</v>
      </c>
      <c r="B20" s="254" t="s">
        <v>47</v>
      </c>
      <c r="C20" s="262">
        <v>0.42499999999999999</v>
      </c>
      <c r="D20" s="268"/>
      <c r="E20" s="195">
        <v>13</v>
      </c>
      <c r="F20" s="254" t="s">
        <v>270</v>
      </c>
      <c r="G20" s="262">
        <v>0.41799999999999998</v>
      </c>
      <c r="H20" s="268"/>
      <c r="I20" s="195">
        <v>13</v>
      </c>
      <c r="J20" s="254" t="s">
        <v>101</v>
      </c>
      <c r="K20" s="262">
        <v>0.41166870665034677</v>
      </c>
      <c r="L20" s="268"/>
      <c r="M20" s="195">
        <v>13</v>
      </c>
      <c r="N20" s="254" t="s">
        <v>77</v>
      </c>
      <c r="O20" s="262">
        <v>0.4022606829006507</v>
      </c>
      <c r="P20" s="268"/>
      <c r="Q20" s="195">
        <v>13</v>
      </c>
      <c r="R20" s="254" t="s">
        <v>117</v>
      </c>
      <c r="S20" s="262">
        <v>0.39700000000000002</v>
      </c>
    </row>
    <row r="21" spans="1:19" ht="16.5" customHeight="1">
      <c r="A21" s="197">
        <v>14</v>
      </c>
      <c r="B21" s="255" t="s">
        <v>291</v>
      </c>
      <c r="C21" s="264">
        <v>0.42499999999999999</v>
      </c>
      <c r="D21" s="269"/>
      <c r="E21" s="197">
        <v>14</v>
      </c>
      <c r="F21" s="255" t="s">
        <v>262</v>
      </c>
      <c r="G21" s="264">
        <v>0.41600000000000004</v>
      </c>
      <c r="H21" s="269"/>
      <c r="I21" s="197">
        <v>14</v>
      </c>
      <c r="J21" s="255" t="s">
        <v>77</v>
      </c>
      <c r="K21" s="264">
        <v>0.41120312072269366</v>
      </c>
      <c r="L21" s="269"/>
      <c r="M21" s="197">
        <v>14</v>
      </c>
      <c r="N21" s="255" t="s">
        <v>101</v>
      </c>
      <c r="O21" s="264">
        <v>0.40191387559808606</v>
      </c>
      <c r="P21" s="269"/>
      <c r="Q21" s="197">
        <v>14</v>
      </c>
      <c r="R21" s="255" t="s">
        <v>256</v>
      </c>
      <c r="S21" s="264">
        <v>0.39300000000000002</v>
      </c>
    </row>
    <row r="22" spans="1:19" ht="16.5" customHeight="1">
      <c r="A22" s="200">
        <v>15</v>
      </c>
      <c r="B22" s="252" t="s">
        <v>270</v>
      </c>
      <c r="C22" s="263">
        <v>0.42499999999999999</v>
      </c>
      <c r="D22" s="269"/>
      <c r="E22" s="200">
        <v>15</v>
      </c>
      <c r="F22" s="252" t="s">
        <v>74</v>
      </c>
      <c r="G22" s="263">
        <v>0.41600000000000004</v>
      </c>
      <c r="H22" s="269"/>
      <c r="I22" s="200">
        <v>15</v>
      </c>
      <c r="J22" s="252" t="s">
        <v>74</v>
      </c>
      <c r="K22" s="263">
        <v>0.40837136337706786</v>
      </c>
      <c r="L22" s="269"/>
      <c r="M22" s="200">
        <v>15</v>
      </c>
      <c r="N22" s="252" t="s">
        <v>74</v>
      </c>
      <c r="O22" s="263">
        <v>0.3979168116547197</v>
      </c>
      <c r="P22" s="269"/>
      <c r="Q22" s="200">
        <v>15</v>
      </c>
      <c r="R22" s="252" t="s">
        <v>291</v>
      </c>
      <c r="S22" s="263">
        <v>0.38900000000000001</v>
      </c>
    </row>
    <row r="23" spans="1:19" ht="16.5" customHeight="1">
      <c r="A23" s="196">
        <v>16</v>
      </c>
      <c r="B23" s="256" t="s">
        <v>105</v>
      </c>
      <c r="C23" s="265">
        <v>0.41399999999999998</v>
      </c>
      <c r="D23" s="268"/>
      <c r="E23" s="196">
        <v>16</v>
      </c>
      <c r="F23" s="256" t="s">
        <v>273</v>
      </c>
      <c r="G23" s="265">
        <v>0.40399999999999997</v>
      </c>
      <c r="H23" s="268"/>
      <c r="I23" s="196">
        <v>16</v>
      </c>
      <c r="J23" s="256" t="s">
        <v>47</v>
      </c>
      <c r="K23" s="265">
        <v>0.40565762613006706</v>
      </c>
      <c r="L23" s="268"/>
      <c r="M23" s="196">
        <v>16</v>
      </c>
      <c r="N23" s="256" t="s">
        <v>47</v>
      </c>
      <c r="O23" s="265">
        <v>0.39564040461604216</v>
      </c>
      <c r="P23" s="268"/>
      <c r="Q23" s="196">
        <v>16</v>
      </c>
      <c r="R23" s="256" t="s">
        <v>44</v>
      </c>
      <c r="S23" s="265">
        <v>0.38600000000000001</v>
      </c>
    </row>
    <row r="24" spans="1:19" ht="16.5" customHeight="1">
      <c r="A24" s="195">
        <v>17</v>
      </c>
      <c r="B24" s="254" t="s">
        <v>84</v>
      </c>
      <c r="C24" s="262">
        <v>0.40700000000000003</v>
      </c>
      <c r="D24" s="268"/>
      <c r="E24" s="195">
        <v>17</v>
      </c>
      <c r="F24" s="254" t="s">
        <v>11</v>
      </c>
      <c r="G24" s="262">
        <v>0.40100000000000002</v>
      </c>
      <c r="H24" s="268"/>
      <c r="I24" s="195">
        <v>17</v>
      </c>
      <c r="J24" s="254" t="s">
        <v>65</v>
      </c>
      <c r="K24" s="262">
        <v>0.39875970336961708</v>
      </c>
      <c r="L24" s="268"/>
      <c r="M24" s="195">
        <v>17</v>
      </c>
      <c r="N24" s="254" t="s">
        <v>65</v>
      </c>
      <c r="O24" s="262">
        <v>0.39334462488791472</v>
      </c>
      <c r="P24" s="268"/>
      <c r="Q24" s="195">
        <v>17</v>
      </c>
      <c r="R24" s="254" t="s">
        <v>288</v>
      </c>
      <c r="S24" s="262">
        <v>0.38600000000000001</v>
      </c>
    </row>
    <row r="25" spans="1:19" ht="16.5" customHeight="1">
      <c r="A25" s="195">
        <v>18</v>
      </c>
      <c r="B25" s="254" t="s">
        <v>44</v>
      </c>
      <c r="C25" s="262">
        <v>0.40500000000000003</v>
      </c>
      <c r="D25" s="268"/>
      <c r="E25" s="195">
        <v>18</v>
      </c>
      <c r="F25" s="254" t="s">
        <v>330</v>
      </c>
      <c r="G25" s="262">
        <v>0.4</v>
      </c>
      <c r="H25" s="268"/>
      <c r="I25" s="195">
        <v>18</v>
      </c>
      <c r="J25" s="254" t="s">
        <v>80</v>
      </c>
      <c r="K25" s="262">
        <v>0.39463387367244268</v>
      </c>
      <c r="L25" s="268"/>
      <c r="M25" s="195">
        <v>18</v>
      </c>
      <c r="N25" s="254" t="s">
        <v>4</v>
      </c>
      <c r="O25" s="262">
        <v>0.38483333717260609</v>
      </c>
      <c r="P25" s="268"/>
      <c r="Q25" s="195">
        <v>18</v>
      </c>
      <c r="R25" s="254" t="s">
        <v>84</v>
      </c>
      <c r="S25" s="262">
        <v>0.377</v>
      </c>
    </row>
    <row r="26" spans="1:19" ht="16.5" customHeight="1">
      <c r="A26" s="195">
        <v>19</v>
      </c>
      <c r="B26" s="249" t="s">
        <v>332</v>
      </c>
      <c r="C26" s="262">
        <v>0.40399999999999997</v>
      </c>
      <c r="D26" s="268"/>
      <c r="E26" s="195">
        <v>19</v>
      </c>
      <c r="F26" s="249" t="s">
        <v>332</v>
      </c>
      <c r="G26" s="262">
        <v>0.39700000000000002</v>
      </c>
      <c r="H26" s="268"/>
      <c r="I26" s="195">
        <v>19</v>
      </c>
      <c r="J26" s="249" t="s">
        <v>86</v>
      </c>
      <c r="K26" s="262">
        <v>0.39406575781876502</v>
      </c>
      <c r="L26" s="268"/>
      <c r="M26" s="195">
        <v>19</v>
      </c>
      <c r="N26" s="249" t="s">
        <v>80</v>
      </c>
      <c r="O26" s="262">
        <v>0.38477792334023592</v>
      </c>
      <c r="P26" s="268"/>
      <c r="Q26" s="195">
        <v>19</v>
      </c>
      <c r="R26" s="249" t="s">
        <v>265</v>
      </c>
      <c r="S26" s="262">
        <v>0.376</v>
      </c>
    </row>
    <row r="27" spans="1:19" ht="16.5" customHeight="1">
      <c r="A27" s="200">
        <v>20</v>
      </c>
      <c r="B27" s="251" t="s">
        <v>113</v>
      </c>
      <c r="C27" s="263">
        <v>0.4</v>
      </c>
      <c r="D27" s="268"/>
      <c r="E27" s="200">
        <v>20</v>
      </c>
      <c r="F27" s="251" t="s">
        <v>113</v>
      </c>
      <c r="G27" s="263">
        <v>0.39299999999999996</v>
      </c>
      <c r="H27" s="268"/>
      <c r="I27" s="200">
        <v>20</v>
      </c>
      <c r="J27" s="251" t="s">
        <v>4</v>
      </c>
      <c r="K27" s="263">
        <v>0.39396671858349047</v>
      </c>
      <c r="L27" s="268"/>
      <c r="M27" s="200">
        <v>20</v>
      </c>
      <c r="N27" s="251" t="s">
        <v>86</v>
      </c>
      <c r="O27" s="263">
        <v>0.38349921424829753</v>
      </c>
      <c r="P27" s="268"/>
      <c r="Q27" s="200">
        <v>20</v>
      </c>
      <c r="R27" s="251" t="s">
        <v>294</v>
      </c>
      <c r="S27" s="263">
        <v>0.375</v>
      </c>
    </row>
    <row r="28" spans="1:19" ht="16.5" customHeight="1">
      <c r="A28" s="196">
        <v>21</v>
      </c>
      <c r="B28" s="247" t="s">
        <v>336</v>
      </c>
      <c r="C28" s="261">
        <v>0.38700000000000001</v>
      </c>
      <c r="D28" s="268"/>
      <c r="E28" s="196">
        <v>21</v>
      </c>
      <c r="F28" s="247" t="s">
        <v>336</v>
      </c>
      <c r="G28" s="261">
        <v>0.38100000000000001</v>
      </c>
      <c r="H28" s="268"/>
      <c r="I28" s="196">
        <v>21</v>
      </c>
      <c r="J28" s="247" t="s">
        <v>97</v>
      </c>
      <c r="K28" s="261">
        <v>0.39198116888183732</v>
      </c>
      <c r="L28" s="268"/>
      <c r="M28" s="196">
        <v>21</v>
      </c>
      <c r="N28" s="247" t="s">
        <v>97</v>
      </c>
      <c r="O28" s="261">
        <v>0.38318893254328817</v>
      </c>
      <c r="P28" s="268"/>
      <c r="Q28" s="196">
        <v>21</v>
      </c>
      <c r="R28" s="247" t="s">
        <v>80</v>
      </c>
      <c r="S28" s="261">
        <v>0.374</v>
      </c>
    </row>
    <row r="29" spans="1:19" ht="16.5" customHeight="1">
      <c r="A29" s="195">
        <v>22</v>
      </c>
      <c r="B29" s="249" t="s">
        <v>335</v>
      </c>
      <c r="C29" s="262">
        <v>0.38400000000000001</v>
      </c>
      <c r="D29" s="268"/>
      <c r="E29" s="195">
        <v>22</v>
      </c>
      <c r="F29" s="249" t="s">
        <v>335</v>
      </c>
      <c r="G29" s="262">
        <v>0.38</v>
      </c>
      <c r="H29" s="268"/>
      <c r="I29" s="195">
        <v>22</v>
      </c>
      <c r="J29" s="249" t="s">
        <v>75</v>
      </c>
      <c r="K29" s="262">
        <v>0.37510240810132023</v>
      </c>
      <c r="L29" s="268"/>
      <c r="M29" s="195">
        <v>22</v>
      </c>
      <c r="N29" s="249" t="s">
        <v>75</v>
      </c>
      <c r="O29" s="262">
        <v>0.36638495417212241</v>
      </c>
      <c r="P29" s="268"/>
      <c r="Q29" s="195">
        <v>22</v>
      </c>
      <c r="R29" s="249" t="s">
        <v>75</v>
      </c>
      <c r="S29" s="262">
        <v>0.35799999999999998</v>
      </c>
    </row>
    <row r="30" spans="1:19" ht="16.5" customHeight="1">
      <c r="A30" s="195">
        <v>23</v>
      </c>
      <c r="B30" s="249" t="s">
        <v>13</v>
      </c>
      <c r="C30" s="262">
        <v>0.35799999999999998</v>
      </c>
      <c r="D30" s="268"/>
      <c r="E30" s="195">
        <v>23</v>
      </c>
      <c r="F30" s="249" t="s">
        <v>38</v>
      </c>
      <c r="G30" s="262">
        <v>0.35399999999999998</v>
      </c>
      <c r="H30" s="268"/>
      <c r="I30" s="195">
        <v>23</v>
      </c>
      <c r="J30" s="249" t="s">
        <v>13</v>
      </c>
      <c r="K30" s="262">
        <v>0.35061939072177978</v>
      </c>
      <c r="L30" s="268"/>
      <c r="M30" s="195">
        <v>23</v>
      </c>
      <c r="N30" s="249" t="s">
        <v>13</v>
      </c>
      <c r="O30" s="262">
        <v>0.34240454914703494</v>
      </c>
      <c r="P30" s="268"/>
      <c r="Q30" s="195">
        <v>23</v>
      </c>
      <c r="R30" s="249" t="s">
        <v>190</v>
      </c>
      <c r="S30" s="262">
        <v>0.33500000000000002</v>
      </c>
    </row>
    <row r="31" spans="1:19" ht="16.5" customHeight="1">
      <c r="A31" s="195">
        <v>24</v>
      </c>
      <c r="B31" s="254" t="s">
        <v>83</v>
      </c>
      <c r="C31" s="262">
        <v>0.34600000000000003</v>
      </c>
      <c r="D31" s="268"/>
      <c r="E31" s="195">
        <v>24</v>
      </c>
      <c r="F31" s="254" t="s">
        <v>83</v>
      </c>
      <c r="G31" s="262">
        <v>0.34299999999999997</v>
      </c>
      <c r="H31" s="268"/>
      <c r="I31" s="195">
        <v>24</v>
      </c>
      <c r="J31" s="254" t="s">
        <v>83</v>
      </c>
      <c r="K31" s="262">
        <v>0.33609545906529664</v>
      </c>
      <c r="L31" s="268"/>
      <c r="M31" s="195">
        <v>24</v>
      </c>
      <c r="N31" s="254" t="s">
        <v>83</v>
      </c>
      <c r="O31" s="262">
        <v>0.33135509396636992</v>
      </c>
      <c r="P31" s="268"/>
      <c r="Q31" s="195">
        <v>24</v>
      </c>
      <c r="R31" s="254" t="s">
        <v>295</v>
      </c>
      <c r="S31" s="262">
        <v>0.32800000000000001</v>
      </c>
    </row>
    <row r="32" spans="1:19" ht="16.5" customHeight="1">
      <c r="A32" s="200">
        <v>25</v>
      </c>
      <c r="B32" s="251" t="s">
        <v>87</v>
      </c>
      <c r="C32" s="263">
        <v>0.32200000000000001</v>
      </c>
      <c r="D32" s="268"/>
      <c r="E32" s="200">
        <v>25</v>
      </c>
      <c r="F32" s="251" t="s">
        <v>87</v>
      </c>
      <c r="G32" s="263">
        <v>0.318</v>
      </c>
      <c r="H32" s="268"/>
      <c r="I32" s="200">
        <v>25</v>
      </c>
      <c r="J32" s="251" t="s">
        <v>87</v>
      </c>
      <c r="K32" s="263">
        <v>0.31647344740385563</v>
      </c>
      <c r="L32" s="268"/>
      <c r="M32" s="200">
        <v>25</v>
      </c>
      <c r="N32" s="251" t="s">
        <v>87</v>
      </c>
      <c r="O32" s="263">
        <v>0.31069969589788432</v>
      </c>
      <c r="P32" s="268"/>
      <c r="Q32" s="200">
        <v>25</v>
      </c>
      <c r="R32" s="251" t="s">
        <v>87</v>
      </c>
      <c r="S32" s="263">
        <v>0.30399999999999999</v>
      </c>
    </row>
    <row r="33" spans="1:19" ht="16.5" customHeight="1">
      <c r="A33" s="189" t="s">
        <v>183</v>
      </c>
      <c r="B33" s="257" t="s">
        <v>150</v>
      </c>
      <c r="C33" s="266">
        <v>0.38799999999999996</v>
      </c>
      <c r="D33" s="268"/>
      <c r="E33" s="189" t="s">
        <v>183</v>
      </c>
      <c r="F33" s="257" t="s">
        <v>150</v>
      </c>
      <c r="G33" s="266">
        <v>0.38200000000000001</v>
      </c>
      <c r="H33" s="268"/>
      <c r="I33" s="189" t="s">
        <v>183</v>
      </c>
      <c r="J33" s="257" t="s">
        <v>150</v>
      </c>
      <c r="K33" s="266">
        <v>0.37869293029834716</v>
      </c>
      <c r="L33" s="268"/>
      <c r="M33" s="189" t="s">
        <v>183</v>
      </c>
      <c r="N33" s="257" t="s">
        <v>150</v>
      </c>
      <c r="O33" s="266">
        <v>0.37112501638934686</v>
      </c>
      <c r="P33" s="268"/>
      <c r="Q33" s="189" t="s">
        <v>183</v>
      </c>
      <c r="R33" s="257" t="s">
        <v>150</v>
      </c>
      <c r="S33" s="266">
        <v>0.36299999999999999</v>
      </c>
    </row>
    <row r="34" spans="1:19" ht="16.5" customHeight="1">
      <c r="A34" s="186"/>
      <c r="B34" s="186"/>
      <c r="C34" s="186"/>
      <c r="D34" s="268"/>
      <c r="E34" s="186"/>
      <c r="F34" s="186"/>
      <c r="G34" s="186"/>
      <c r="H34" s="268"/>
      <c r="I34" s="186"/>
      <c r="J34" s="186"/>
      <c r="K34" s="186"/>
      <c r="L34" s="268"/>
      <c r="M34" s="186"/>
      <c r="N34" s="186"/>
      <c r="O34" s="186"/>
      <c r="P34" s="268"/>
      <c r="Q34" s="186"/>
      <c r="R34" s="186"/>
      <c r="S34" s="186"/>
    </row>
    <row r="35" spans="1:19" ht="13.5">
      <c r="A35" s="186" t="s">
        <v>253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ht="16.5" customHeight="1">
      <c r="A36" s="188"/>
      <c r="E36" s="188"/>
      <c r="I36" s="188"/>
      <c r="M36" s="188"/>
      <c r="Q36" s="188"/>
    </row>
    <row r="37" spans="1:19" ht="16.5" customHeight="1">
      <c r="A37" s="188"/>
      <c r="B37" s="259"/>
      <c r="C37" s="267"/>
      <c r="D37" s="268"/>
      <c r="E37" s="188"/>
      <c r="F37" s="259"/>
      <c r="G37" s="267"/>
      <c r="H37" s="268"/>
      <c r="I37" s="188"/>
      <c r="J37" s="259"/>
      <c r="K37" s="267"/>
      <c r="L37" s="268"/>
      <c r="M37" s="188"/>
      <c r="N37" s="259"/>
      <c r="O37" s="267"/>
      <c r="P37" s="268"/>
      <c r="Q37" s="188"/>
      <c r="R37" s="259"/>
      <c r="S37" s="267"/>
    </row>
    <row r="38" spans="1:19" ht="16.5" customHeight="1">
      <c r="A38" s="188"/>
      <c r="B38" s="259"/>
      <c r="C38" s="267"/>
      <c r="D38" s="268"/>
      <c r="E38" s="188"/>
      <c r="F38" s="259"/>
      <c r="G38" s="267"/>
      <c r="H38" s="268"/>
      <c r="I38" s="188"/>
      <c r="J38" s="259"/>
      <c r="K38" s="267"/>
      <c r="L38" s="268"/>
      <c r="M38" s="188"/>
      <c r="N38" s="259"/>
      <c r="O38" s="267"/>
      <c r="P38" s="268"/>
      <c r="Q38" s="188"/>
      <c r="R38" s="259"/>
      <c r="S38" s="267"/>
    </row>
    <row r="45" spans="1:19" ht="16.5" customHeight="1">
      <c r="N45" s="242"/>
    </row>
  </sheetData>
  <mergeCells count="2">
    <mergeCell ref="A1:S1"/>
    <mergeCell ref="A35:S35"/>
  </mergeCells>
  <phoneticPr fontId="52"/>
  <printOptions horizontalCentered="1"/>
  <pageMargins left="0.54" right="0.19685039370078741" top="0.90551181102362222" bottom="0.35433070866141736" header="0.35433070866141736" footer="0.51181102362204722"/>
  <pageSetup paperSize="9" scale="80" fitToWidth="1" fitToHeight="1" orientation="landscape" usePrinterDefaults="1" r:id="rId1"/>
  <headerFooter alignWithMargins="0">
    <oddHeader>&amp;R表1-4</oddHeader>
    <oddFooter>&amp;C&amp;14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40"/>
  <sheetViews>
    <sheetView view="pageBreakPreview" zoomScale="130" zoomScaleNormal="110" zoomScaleSheetLayoutView="130" workbookViewId="0">
      <selection activeCell="E14" sqref="E14"/>
    </sheetView>
  </sheetViews>
  <sheetFormatPr defaultRowHeight="13.5"/>
  <cols>
    <col min="1" max="1" width="12.625" style="184" customWidth="1"/>
    <col min="2" max="2" width="12.75" style="184" customWidth="1"/>
    <col min="3" max="9" width="12.875" style="184" customWidth="1"/>
    <col min="10" max="16384" width="9" style="184" customWidth="1"/>
  </cols>
  <sheetData>
    <row r="1" spans="1:11" ht="17.25">
      <c r="A1" s="271" t="s">
        <v>230</v>
      </c>
      <c r="B1" s="271"/>
      <c r="C1" s="271"/>
      <c r="D1" s="271"/>
      <c r="E1" s="271"/>
      <c r="F1" s="271"/>
      <c r="G1" s="271"/>
      <c r="H1" s="271"/>
      <c r="I1" s="271"/>
    </row>
    <row r="2" spans="1:11" s="270" customFormat="1" ht="12"/>
    <row r="3" spans="1:11" s="270" customFormat="1" ht="12">
      <c r="A3" s="270" t="s">
        <v>110</v>
      </c>
    </row>
    <row r="4" spans="1:11" s="270" customFormat="1" ht="12.75">
      <c r="G4" s="307"/>
      <c r="H4" s="307"/>
      <c r="I4" s="143" t="s">
        <v>302</v>
      </c>
    </row>
    <row r="5" spans="1:11" s="270" customFormat="1" ht="12">
      <c r="A5" s="272" t="s">
        <v>111</v>
      </c>
      <c r="B5" s="279"/>
      <c r="C5" s="288" t="s">
        <v>255</v>
      </c>
      <c r="D5" s="295" t="s">
        <v>206</v>
      </c>
      <c r="E5" s="299"/>
      <c r="F5" s="305"/>
      <c r="G5" s="305"/>
      <c r="H5" s="305"/>
      <c r="I5" s="311"/>
    </row>
    <row r="6" spans="1:11" s="270" customFormat="1" ht="12">
      <c r="A6" s="273"/>
      <c r="B6" s="280"/>
      <c r="C6" s="289"/>
      <c r="D6" s="296"/>
      <c r="E6" s="300"/>
      <c r="F6" s="306" t="s">
        <v>121</v>
      </c>
      <c r="G6" s="308"/>
      <c r="H6" s="309" t="s">
        <v>112</v>
      </c>
      <c r="I6" s="312"/>
    </row>
    <row r="7" spans="1:11" s="270" customFormat="1" ht="25.5" customHeight="1">
      <c r="A7" s="274"/>
      <c r="B7" s="281"/>
      <c r="C7" s="290"/>
      <c r="D7" s="297" t="s">
        <v>241</v>
      </c>
      <c r="E7" s="301" t="s">
        <v>250</v>
      </c>
      <c r="F7" s="297" t="s">
        <v>223</v>
      </c>
      <c r="G7" s="301" t="s">
        <v>251</v>
      </c>
      <c r="H7" s="297" t="s">
        <v>242</v>
      </c>
      <c r="I7" s="313" t="s">
        <v>200</v>
      </c>
    </row>
    <row r="8" spans="1:11" s="270" customFormat="1" ht="25.5" customHeight="1">
      <c r="A8" s="275" t="s">
        <v>324</v>
      </c>
      <c r="B8" s="282" t="s">
        <v>48</v>
      </c>
      <c r="C8" s="291">
        <v>446874</v>
      </c>
      <c r="D8" s="298">
        <v>150406</v>
      </c>
      <c r="E8" s="302">
        <f t="shared" ref="E8:E13" si="0">D8/C8</f>
        <v>0.33657362030460486</v>
      </c>
      <c r="F8" s="298">
        <v>82824</v>
      </c>
      <c r="G8" s="302">
        <f t="shared" ref="G8:G13" si="1">F8/C8</f>
        <v>0.18534083432913975</v>
      </c>
      <c r="H8" s="310">
        <v>67582</v>
      </c>
      <c r="I8" s="314">
        <f t="shared" ref="I8:I13" si="2">H8/C8</f>
        <v>0.15123278597546513</v>
      </c>
      <c r="K8" s="317"/>
    </row>
    <row r="9" spans="1:11" s="270" customFormat="1" ht="25.5" customHeight="1">
      <c r="A9" s="276"/>
      <c r="B9" s="283" t="s">
        <v>53</v>
      </c>
      <c r="C9" s="292">
        <v>500478</v>
      </c>
      <c r="D9" s="292">
        <v>211606</v>
      </c>
      <c r="E9" s="303">
        <f t="shared" si="0"/>
        <v>0.42280779574726562</v>
      </c>
      <c r="F9" s="292">
        <v>90422</v>
      </c>
      <c r="G9" s="303">
        <f t="shared" si="1"/>
        <v>0.18067127825798537</v>
      </c>
      <c r="H9" s="292">
        <v>121184</v>
      </c>
      <c r="I9" s="315">
        <f t="shared" si="2"/>
        <v>0.24213651748928025</v>
      </c>
      <c r="K9" s="317"/>
    </row>
    <row r="10" spans="1:11" s="270" customFormat="1" ht="25.5" customHeight="1">
      <c r="A10" s="277"/>
      <c r="B10" s="282" t="s">
        <v>114</v>
      </c>
      <c r="C10" s="293">
        <v>947352</v>
      </c>
      <c r="D10" s="292">
        <v>362012</v>
      </c>
      <c r="E10" s="303">
        <f t="shared" si="0"/>
        <v>0.38213040137140153</v>
      </c>
      <c r="F10" s="292">
        <v>173246</v>
      </c>
      <c r="G10" s="303">
        <f t="shared" si="1"/>
        <v>0.1828739475928694</v>
      </c>
      <c r="H10" s="292">
        <v>188766</v>
      </c>
      <c r="I10" s="315">
        <f t="shared" si="2"/>
        <v>0.19925645377853216</v>
      </c>
      <c r="K10" s="317"/>
    </row>
    <row r="11" spans="1:11" s="270" customFormat="1" ht="25.5" customHeight="1">
      <c r="A11" s="278" t="s">
        <v>108</v>
      </c>
      <c r="B11" s="284" t="s">
        <v>48</v>
      </c>
      <c r="C11" s="291">
        <f>'表1-1'!B6</f>
        <v>440521</v>
      </c>
      <c r="D11" s="298">
        <f>'表1-1'!E6</f>
        <v>150576</v>
      </c>
      <c r="E11" s="302">
        <f t="shared" si="0"/>
        <v>0.34181344362697808</v>
      </c>
      <c r="F11" s="298">
        <v>81014</v>
      </c>
      <c r="G11" s="302">
        <f t="shared" si="1"/>
        <v>0.18390496707307938</v>
      </c>
      <c r="H11" s="310">
        <v>69562</v>
      </c>
      <c r="I11" s="314">
        <f t="shared" si="2"/>
        <v>0.15790847655389867</v>
      </c>
      <c r="K11" s="317"/>
    </row>
    <row r="12" spans="1:11" s="270" customFormat="1" ht="25.5" customHeight="1">
      <c r="A12" s="276"/>
      <c r="B12" s="283" t="s">
        <v>53</v>
      </c>
      <c r="C12" s="292">
        <f>'表1-1'!C6</f>
        <v>492535</v>
      </c>
      <c r="D12" s="292">
        <f>'表1-1'!F6</f>
        <v>211060</v>
      </c>
      <c r="E12" s="303">
        <f t="shared" si="0"/>
        <v>0.42851777031073934</v>
      </c>
      <c r="F12" s="292">
        <v>88762</v>
      </c>
      <c r="G12" s="303">
        <f t="shared" si="1"/>
        <v>0.1802146040382917</v>
      </c>
      <c r="H12" s="292">
        <v>122298</v>
      </c>
      <c r="I12" s="315">
        <f t="shared" si="2"/>
        <v>0.24830316627244764</v>
      </c>
      <c r="K12" s="317"/>
    </row>
    <row r="13" spans="1:11" s="270" customFormat="1" ht="25.5" customHeight="1">
      <c r="A13" s="276"/>
      <c r="B13" s="282" t="s">
        <v>114</v>
      </c>
      <c r="C13" s="293">
        <f>SUM(C11:C12)</f>
        <v>933056</v>
      </c>
      <c r="D13" s="292">
        <f>SUM(D11:D12)</f>
        <v>361636</v>
      </c>
      <c r="E13" s="303">
        <f t="shared" si="0"/>
        <v>0.38758231017216543</v>
      </c>
      <c r="F13" s="292">
        <f>SUM(F11:F12)</f>
        <v>169776</v>
      </c>
      <c r="G13" s="303">
        <f t="shared" si="1"/>
        <v>0.18195692434323341</v>
      </c>
      <c r="H13" s="292">
        <f>SUM(H11:H12)</f>
        <v>191860</v>
      </c>
      <c r="I13" s="315">
        <f t="shared" si="2"/>
        <v>0.20562538582893203</v>
      </c>
      <c r="K13" s="317"/>
    </row>
    <row r="14" spans="1:11" s="270" customFormat="1" ht="25.5" customHeight="1">
      <c r="A14" s="277"/>
      <c r="B14" s="285" t="s">
        <v>115</v>
      </c>
      <c r="C14" s="294">
        <f>C13-C10</f>
        <v>-14296</v>
      </c>
      <c r="D14" s="294">
        <f>D13-D10</f>
        <v>-376</v>
      </c>
      <c r="E14" s="304" t="s">
        <v>257</v>
      </c>
      <c r="F14" s="294">
        <f>F13-F10</f>
        <v>-3470</v>
      </c>
      <c r="G14" s="304" t="s">
        <v>164</v>
      </c>
      <c r="H14" s="294">
        <f>H13-H10</f>
        <v>3094</v>
      </c>
      <c r="I14" s="316" t="s">
        <v>306</v>
      </c>
    </row>
    <row r="15" spans="1:11" s="270" customFormat="1" ht="21.75" customHeight="1">
      <c r="B15" s="286" t="s">
        <v>272</v>
      </c>
      <c r="C15" s="20" t="s">
        <v>303</v>
      </c>
    </row>
    <row r="16" spans="1:11" s="270" customFormat="1" ht="12">
      <c r="B16" s="286" t="s">
        <v>272</v>
      </c>
      <c r="C16" s="20" t="s">
        <v>85</v>
      </c>
    </row>
    <row r="17" spans="2:3" s="270" customFormat="1" ht="12">
      <c r="B17" s="286"/>
      <c r="C17" s="20" t="s">
        <v>339</v>
      </c>
    </row>
    <row r="18" spans="2:3" s="270" customFormat="1" ht="12">
      <c r="B18" s="286" t="s">
        <v>272</v>
      </c>
      <c r="C18" s="20" t="s">
        <v>244</v>
      </c>
    </row>
    <row r="19" spans="2:3" s="270" customFormat="1" ht="13.5" customHeight="1">
      <c r="B19" s="287"/>
      <c r="C19" s="20"/>
    </row>
    <row r="20" spans="2:3" s="270" customFormat="1" ht="12"/>
    <row r="21" spans="2:3" s="270" customFormat="1" ht="12"/>
    <row r="40" spans="6:6">
      <c r="F40" s="242"/>
    </row>
  </sheetData>
  <mergeCells count="10">
    <mergeCell ref="A1:I1"/>
    <mergeCell ref="F5:G5"/>
    <mergeCell ref="H5:I5"/>
    <mergeCell ref="F6:G6"/>
    <mergeCell ref="H6:I6"/>
    <mergeCell ref="A5:B7"/>
    <mergeCell ref="C5:C7"/>
    <mergeCell ref="D5:E6"/>
    <mergeCell ref="A8:A10"/>
    <mergeCell ref="A11:A14"/>
  </mergeCells>
  <phoneticPr fontId="55"/>
  <printOptions horizontalCentered="1"/>
  <pageMargins left="0.78740157480314965" right="0.78740157480314965" top="0.78740157480314965" bottom="0.31496062992125984" header="0.44" footer="0.43307086614173218"/>
  <pageSetup paperSize="9" scale="99" fitToWidth="1" fitToHeight="1" orientation="landscape" usePrinterDefaults="1" r:id="rId1"/>
  <headerFooter alignWithMargins="0">
    <oddHeader>&amp;R表2-1</oddHead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7"/>
  <sheetViews>
    <sheetView view="pageBreakPreview" zoomScale="130" zoomScaleSheetLayoutView="130" workbookViewId="0">
      <selection activeCell="K53" sqref="K53"/>
    </sheetView>
  </sheetViews>
  <sheetFormatPr defaultRowHeight="12"/>
  <cols>
    <col min="1" max="1" width="9" style="270" customWidth="1"/>
    <col min="2" max="5" width="10.625" style="270" customWidth="1"/>
    <col min="6" max="6" width="11.375" style="270" customWidth="1"/>
    <col min="7" max="7" width="11" style="270" customWidth="1"/>
    <col min="8" max="8" width="11.5" style="270" customWidth="1"/>
    <col min="9" max="9" width="10" style="270" customWidth="1"/>
    <col min="10" max="16384" width="9" style="270" customWidth="1"/>
  </cols>
  <sheetData>
    <row r="1" spans="1:14" ht="17.25">
      <c r="A1" s="271" t="s">
        <v>188</v>
      </c>
      <c r="B1" s="271"/>
      <c r="C1" s="271"/>
      <c r="D1" s="271"/>
      <c r="E1" s="271"/>
      <c r="F1" s="271"/>
      <c r="G1" s="271"/>
      <c r="H1" s="271"/>
    </row>
    <row r="2" spans="1:14" ht="18.75" customHeight="1">
      <c r="H2" s="286" t="s">
        <v>170</v>
      </c>
    </row>
    <row r="3" spans="1:14" ht="16.5" customHeight="1">
      <c r="A3" s="278" t="s">
        <v>123</v>
      </c>
      <c r="B3" s="329" t="s">
        <v>155</v>
      </c>
      <c r="C3" s="340" t="s">
        <v>153</v>
      </c>
      <c r="D3" s="353"/>
      <c r="E3" s="366"/>
      <c r="F3" s="366"/>
      <c r="G3" s="366"/>
      <c r="H3" s="371"/>
    </row>
    <row r="4" spans="1:14" ht="16.5" customHeight="1">
      <c r="A4" s="276"/>
      <c r="B4" s="282"/>
      <c r="C4" s="341"/>
      <c r="D4" s="354"/>
      <c r="E4" s="367" t="s">
        <v>154</v>
      </c>
      <c r="F4" s="368"/>
      <c r="G4" s="341" t="s">
        <v>112</v>
      </c>
      <c r="H4" s="372"/>
    </row>
    <row r="5" spans="1:14" ht="16.5" customHeight="1">
      <c r="A5" s="276"/>
      <c r="B5" s="282"/>
      <c r="C5" s="342" t="s">
        <v>158</v>
      </c>
      <c r="D5" s="355" t="s">
        <v>161</v>
      </c>
      <c r="E5" s="342" t="s">
        <v>25</v>
      </c>
      <c r="F5" s="355" t="s">
        <v>98</v>
      </c>
      <c r="G5" s="342" t="s">
        <v>25</v>
      </c>
      <c r="H5" s="373" t="s">
        <v>98</v>
      </c>
    </row>
    <row r="6" spans="1:14" ht="16.5" customHeight="1">
      <c r="A6" s="319"/>
      <c r="B6" s="330"/>
      <c r="C6" s="343" t="s">
        <v>160</v>
      </c>
      <c r="D6" s="356" t="s">
        <v>163</v>
      </c>
      <c r="E6" s="343" t="s">
        <v>165</v>
      </c>
      <c r="F6" s="356" t="s">
        <v>166</v>
      </c>
      <c r="G6" s="343" t="s">
        <v>70</v>
      </c>
      <c r="H6" s="374" t="s">
        <v>167</v>
      </c>
    </row>
    <row r="7" spans="1:14" ht="16.5" customHeight="1">
      <c r="A7" s="320" t="s">
        <v>124</v>
      </c>
      <c r="B7" s="331">
        <v>1232481</v>
      </c>
      <c r="C7" s="344">
        <v>110207</v>
      </c>
      <c r="D7" s="357">
        <v>8.9418822683676263e-002</v>
      </c>
      <c r="E7" s="344">
        <v>77877</v>
      </c>
      <c r="F7" s="357">
        <v>6.318718097885484e-002</v>
      </c>
      <c r="G7" s="331">
        <v>32330</v>
      </c>
      <c r="H7" s="375">
        <v>2.6231641704821413e-002</v>
      </c>
    </row>
    <row r="8" spans="1:14" ht="16.5" customHeight="1">
      <c r="A8" s="321" t="s">
        <v>126</v>
      </c>
      <c r="B8" s="332">
        <v>1256781</v>
      </c>
      <c r="C8" s="345">
        <v>132970</v>
      </c>
      <c r="D8" s="358">
        <v>0.10580204506592636</v>
      </c>
      <c r="E8" s="345">
        <v>89549</v>
      </c>
      <c r="F8" s="358">
        <v>7.1252668523792126e-002</v>
      </c>
      <c r="G8" s="332">
        <v>43421</v>
      </c>
      <c r="H8" s="376">
        <v>3.4549376542134233e-002</v>
      </c>
      <c r="J8" s="317"/>
      <c r="K8" s="317"/>
      <c r="L8" s="317"/>
      <c r="M8" s="317"/>
      <c r="N8" s="317"/>
    </row>
    <row r="9" spans="1:14" ht="16.5" customHeight="1">
      <c r="A9" s="320" t="s">
        <v>127</v>
      </c>
      <c r="B9" s="331">
        <v>1254315</v>
      </c>
      <c r="C9" s="346">
        <v>141798</v>
      </c>
      <c r="D9" s="359">
        <v>0.1130481577594145</v>
      </c>
      <c r="E9" s="346">
        <v>94537</v>
      </c>
      <c r="F9" s="359">
        <v>7.5369424745777569e-002</v>
      </c>
      <c r="G9" s="331">
        <v>47261</v>
      </c>
      <c r="H9" s="375">
        <v>3.7678733013636924e-002</v>
      </c>
      <c r="J9" s="317"/>
      <c r="K9" s="317"/>
      <c r="L9" s="317"/>
      <c r="M9" s="317"/>
      <c r="N9" s="317"/>
    </row>
    <row r="10" spans="1:14" ht="16.5" customHeight="1">
      <c r="A10" s="321" t="s">
        <v>129</v>
      </c>
      <c r="B10" s="332">
        <v>1252169</v>
      </c>
      <c r="C10" s="345">
        <v>147307</v>
      </c>
      <c r="D10" s="358">
        <v>0.11764146852381747</v>
      </c>
      <c r="E10" s="345">
        <v>97113</v>
      </c>
      <c r="F10" s="358">
        <v>7.7555825132230555e-002</v>
      </c>
      <c r="G10" s="332">
        <v>50194</v>
      </c>
      <c r="H10" s="376">
        <v>4.008564339158692e-002</v>
      </c>
      <c r="J10" s="317"/>
      <c r="K10" s="317"/>
      <c r="L10" s="317"/>
      <c r="M10" s="317"/>
      <c r="N10" s="317"/>
    </row>
    <row r="11" spans="1:14" ht="16.5" customHeight="1">
      <c r="A11" s="320" t="s">
        <v>130</v>
      </c>
      <c r="B11" s="331">
        <v>1250570</v>
      </c>
      <c r="C11" s="346">
        <v>151991</v>
      </c>
      <c r="D11" s="359">
        <v>0.12153737895519644</v>
      </c>
      <c r="E11" s="346">
        <v>98574</v>
      </c>
      <c r="F11" s="359">
        <v>7.8823256594992688e-002</v>
      </c>
      <c r="G11" s="331">
        <v>53417</v>
      </c>
      <c r="H11" s="375">
        <v>4.2714122360203749e-002</v>
      </c>
      <c r="J11" s="317"/>
      <c r="K11" s="317"/>
      <c r="L11" s="317"/>
      <c r="M11" s="317"/>
      <c r="N11" s="317"/>
    </row>
    <row r="12" spans="1:14" ht="16.5" customHeight="1">
      <c r="A12" s="321" t="s">
        <v>132</v>
      </c>
      <c r="B12" s="332">
        <v>1249252</v>
      </c>
      <c r="C12" s="345">
        <v>157910</v>
      </c>
      <c r="D12" s="358">
        <v>0.126403639938139</v>
      </c>
      <c r="E12" s="345">
        <v>101567</v>
      </c>
      <c r="F12" s="358">
        <v>8.1302251267158274e-002</v>
      </c>
      <c r="G12" s="332">
        <v>56343</v>
      </c>
      <c r="H12" s="376">
        <v>4.5101388670980715e-002</v>
      </c>
      <c r="J12" s="317"/>
      <c r="K12" s="317"/>
      <c r="L12" s="317"/>
      <c r="M12" s="317"/>
      <c r="N12" s="317"/>
    </row>
    <row r="13" spans="1:14" ht="16.5" customHeight="1">
      <c r="A13" s="320" t="s">
        <v>133</v>
      </c>
      <c r="B13" s="331">
        <v>1248037</v>
      </c>
      <c r="C13" s="346">
        <v>164223</v>
      </c>
      <c r="D13" s="359">
        <v>0.1315850411486198</v>
      </c>
      <c r="E13" s="346">
        <v>104222</v>
      </c>
      <c r="F13" s="359">
        <v>8.3508742128638819e-002</v>
      </c>
      <c r="G13" s="331">
        <v>60001</v>
      </c>
      <c r="H13" s="375">
        <v>4.8076299019980978e-002</v>
      </c>
      <c r="J13" s="317"/>
      <c r="K13" s="317"/>
      <c r="L13" s="317"/>
      <c r="M13" s="317"/>
      <c r="N13" s="317"/>
    </row>
    <row r="14" spans="1:14" ht="16.5" customHeight="1">
      <c r="A14" s="321" t="s">
        <v>134</v>
      </c>
      <c r="B14" s="332">
        <v>1243334</v>
      </c>
      <c r="C14" s="345">
        <v>169501</v>
      </c>
      <c r="D14" s="358">
        <v>0.13632780893951263</v>
      </c>
      <c r="E14" s="345">
        <v>106867</v>
      </c>
      <c r="F14" s="358">
        <v>8.5951964637016279e-002</v>
      </c>
      <c r="G14" s="332">
        <v>62634</v>
      </c>
      <c r="H14" s="376">
        <v>5.037584430249635e-002</v>
      </c>
      <c r="J14" s="317"/>
      <c r="K14" s="317"/>
      <c r="L14" s="317"/>
      <c r="M14" s="317"/>
      <c r="N14" s="317"/>
    </row>
    <row r="15" spans="1:14" ht="16.5" customHeight="1">
      <c r="A15" s="320" t="s">
        <v>90</v>
      </c>
      <c r="B15" s="331">
        <v>1237559</v>
      </c>
      <c r="C15" s="346">
        <v>175441</v>
      </c>
      <c r="D15" s="359">
        <v>0.14176374621331184</v>
      </c>
      <c r="E15" s="346">
        <v>109687</v>
      </c>
      <c r="F15" s="359">
        <v>8.8631733921372635e-002</v>
      </c>
      <c r="G15" s="331">
        <v>65754</v>
      </c>
      <c r="H15" s="375">
        <v>5.3132012291939215e-002</v>
      </c>
      <c r="J15" s="317"/>
      <c r="K15" s="317"/>
      <c r="L15" s="317"/>
      <c r="M15" s="317"/>
      <c r="N15" s="317"/>
    </row>
    <row r="16" spans="1:14" ht="16.5" customHeight="1">
      <c r="A16" s="321" t="s">
        <v>52</v>
      </c>
      <c r="B16" s="332">
        <v>1232652</v>
      </c>
      <c r="C16" s="345">
        <v>180806</v>
      </c>
      <c r="D16" s="358">
        <v>0.14668049051962759</v>
      </c>
      <c r="E16" s="345">
        <v>112659</v>
      </c>
      <c r="F16" s="358">
        <v>9.1395625042591092e-002</v>
      </c>
      <c r="G16" s="332">
        <v>68147</v>
      </c>
      <c r="H16" s="376">
        <v>5.5284865477036503e-002</v>
      </c>
      <c r="J16" s="317"/>
      <c r="K16" s="317"/>
      <c r="L16" s="317"/>
      <c r="M16" s="317"/>
      <c r="N16" s="317"/>
    </row>
    <row r="17" spans="1:14" ht="16.5" customHeight="1">
      <c r="A17" s="320" t="s">
        <v>136</v>
      </c>
      <c r="B17" s="331">
        <v>1228084</v>
      </c>
      <c r="C17" s="346">
        <v>190021</v>
      </c>
      <c r="D17" s="359">
        <v>0.15472964390058008</v>
      </c>
      <c r="E17" s="346">
        <v>118766</v>
      </c>
      <c r="F17" s="359">
        <v>9.6708368482937651e-002</v>
      </c>
      <c r="G17" s="331">
        <v>71255</v>
      </c>
      <c r="H17" s="375">
        <v>5.8021275417642439e-002</v>
      </c>
      <c r="J17" s="317"/>
      <c r="K17" s="317"/>
      <c r="L17" s="317"/>
      <c r="M17" s="317"/>
      <c r="N17" s="317"/>
    </row>
    <row r="18" spans="1:14" ht="16.5" customHeight="1">
      <c r="A18" s="321" t="s">
        <v>137</v>
      </c>
      <c r="B18" s="332">
        <v>1222054</v>
      </c>
      <c r="C18" s="345">
        <v>199053</v>
      </c>
      <c r="D18" s="358">
        <v>0.16288396421107415</v>
      </c>
      <c r="E18" s="345">
        <v>123945</v>
      </c>
      <c r="F18" s="358">
        <v>0.10142350501696323</v>
      </c>
      <c r="G18" s="332">
        <v>75108</v>
      </c>
      <c r="H18" s="376">
        <v>6.1460459194110896e-002</v>
      </c>
      <c r="J18" s="317"/>
      <c r="K18" s="317"/>
      <c r="L18" s="317"/>
      <c r="M18" s="317"/>
      <c r="N18" s="317"/>
    </row>
    <row r="19" spans="1:14" ht="16.5" customHeight="1">
      <c r="A19" s="320" t="s">
        <v>138</v>
      </c>
      <c r="B19" s="331">
        <v>1218502</v>
      </c>
      <c r="C19" s="346">
        <v>208421</v>
      </c>
      <c r="D19" s="359">
        <v>0.17104690841705636</v>
      </c>
      <c r="E19" s="346">
        <v>130194</v>
      </c>
      <c r="F19" s="359">
        <v>0.10684758826821786</v>
      </c>
      <c r="G19" s="331">
        <v>78227</v>
      </c>
      <c r="H19" s="375">
        <v>6.4199320148838487e-002</v>
      </c>
      <c r="J19" s="317"/>
      <c r="K19" s="317"/>
      <c r="L19" s="317"/>
      <c r="M19" s="317"/>
      <c r="N19" s="317"/>
    </row>
    <row r="20" spans="1:14" ht="16.5" customHeight="1">
      <c r="A20" s="321" t="s">
        <v>139</v>
      </c>
      <c r="B20" s="332">
        <v>1215980</v>
      </c>
      <c r="C20" s="345">
        <v>217487</v>
      </c>
      <c r="D20" s="358">
        <v>0.17885738252273886</v>
      </c>
      <c r="E20" s="345">
        <v>136503</v>
      </c>
      <c r="F20" s="358">
        <v>0.11225760292110068</v>
      </c>
      <c r="G20" s="332">
        <v>80984</v>
      </c>
      <c r="H20" s="376">
        <v>6.6599779601638182e-002</v>
      </c>
      <c r="J20" s="317"/>
      <c r="K20" s="317"/>
      <c r="L20" s="317"/>
      <c r="M20" s="317"/>
      <c r="N20" s="317"/>
    </row>
    <row r="21" spans="1:14" ht="16.5" customHeight="1">
      <c r="A21" s="320" t="s">
        <v>140</v>
      </c>
      <c r="B21" s="331">
        <v>1214277</v>
      </c>
      <c r="C21" s="346">
        <v>226675</v>
      </c>
      <c r="D21" s="359">
        <v>0.18667486907847225</v>
      </c>
      <c r="E21" s="346">
        <v>142586</v>
      </c>
      <c r="F21" s="359">
        <v>0.1174246074001237</v>
      </c>
      <c r="G21" s="331">
        <v>84089</v>
      </c>
      <c r="H21" s="375">
        <v>6.925026167834851e-002</v>
      </c>
      <c r="J21" s="317"/>
      <c r="K21" s="317"/>
      <c r="L21" s="317"/>
      <c r="M21" s="317"/>
      <c r="N21" s="317"/>
    </row>
    <row r="22" spans="1:14" ht="16.5" customHeight="1">
      <c r="A22" s="321" t="s">
        <v>141</v>
      </c>
      <c r="B22" s="332">
        <v>1212317</v>
      </c>
      <c r="C22" s="345">
        <v>234291</v>
      </c>
      <c r="D22" s="358">
        <v>0.19325885886282207</v>
      </c>
      <c r="E22" s="345">
        <v>146720</v>
      </c>
      <c r="F22" s="358">
        <v>0.12102445152546736</v>
      </c>
      <c r="G22" s="332">
        <v>87571</v>
      </c>
      <c r="H22" s="376">
        <v>7.2234407337354839e-002</v>
      </c>
      <c r="J22" s="317"/>
      <c r="K22" s="317"/>
      <c r="L22" s="317"/>
      <c r="M22" s="317"/>
      <c r="N22" s="317"/>
    </row>
    <row r="23" spans="1:14" ht="16.5" customHeight="1">
      <c r="A23" s="320" t="s">
        <v>142</v>
      </c>
      <c r="B23" s="331">
        <v>1210036</v>
      </c>
      <c r="C23" s="346">
        <v>246076</v>
      </c>
      <c r="D23" s="359">
        <v>0.20336254458545039</v>
      </c>
      <c r="E23" s="346">
        <v>153207</v>
      </c>
      <c r="F23" s="359">
        <v>0.12661358835604891</v>
      </c>
      <c r="G23" s="331">
        <v>92869</v>
      </c>
      <c r="H23" s="375">
        <v>7.6748956229401435e-002</v>
      </c>
      <c r="J23" s="317"/>
      <c r="K23" s="317"/>
      <c r="L23" s="317"/>
      <c r="M23" s="317"/>
      <c r="N23" s="317"/>
    </row>
    <row r="24" spans="1:14" ht="16.5" customHeight="1">
      <c r="A24" s="321" t="s">
        <v>143</v>
      </c>
      <c r="B24" s="332">
        <v>1205337</v>
      </c>
      <c r="C24" s="345">
        <v>253338</v>
      </c>
      <c r="D24" s="358">
        <v>0.21018022345617865</v>
      </c>
      <c r="E24" s="345">
        <v>156813</v>
      </c>
      <c r="F24" s="358">
        <v>0.13009888520803725</v>
      </c>
      <c r="G24" s="332">
        <v>96525</v>
      </c>
      <c r="H24" s="376">
        <v>8.0081338248141384e-002</v>
      </c>
      <c r="J24" s="317"/>
      <c r="K24" s="317"/>
      <c r="L24" s="317"/>
      <c r="M24" s="317"/>
      <c r="N24" s="317"/>
    </row>
    <row r="25" spans="1:14" ht="16.5" customHeight="1">
      <c r="A25" s="320" t="s">
        <v>144</v>
      </c>
      <c r="B25" s="331">
        <v>1201035</v>
      </c>
      <c r="C25" s="346">
        <v>263219</v>
      </c>
      <c r="D25" s="359">
        <v>0.21916014104501533</v>
      </c>
      <c r="E25" s="346">
        <v>162145</v>
      </c>
      <c r="F25" s="359">
        <v>0.13500439204519435</v>
      </c>
      <c r="G25" s="331">
        <v>101074</v>
      </c>
      <c r="H25" s="375">
        <v>8.4155748999820992e-002</v>
      </c>
      <c r="J25" s="317"/>
      <c r="K25" s="317"/>
      <c r="L25" s="317"/>
      <c r="M25" s="317"/>
      <c r="N25" s="317"/>
    </row>
    <row r="26" spans="1:14" ht="16.5" customHeight="1">
      <c r="A26" s="321" t="s">
        <v>169</v>
      </c>
      <c r="B26" s="332">
        <v>1196209</v>
      </c>
      <c r="C26" s="345">
        <v>271774</v>
      </c>
      <c r="D26" s="358">
        <v>0.22719608362752663</v>
      </c>
      <c r="E26" s="345">
        <v>165692</v>
      </c>
      <c r="F26" s="358">
        <v>0.1385142562879898</v>
      </c>
      <c r="G26" s="332">
        <v>106082</v>
      </c>
      <c r="H26" s="376">
        <v>8.868182733953682e-002</v>
      </c>
      <c r="J26" s="317"/>
      <c r="K26" s="317"/>
      <c r="L26" s="317"/>
      <c r="M26" s="317"/>
      <c r="N26" s="317"/>
    </row>
    <row r="27" spans="1:14" ht="16.5" customHeight="1">
      <c r="A27" s="321" t="s">
        <v>145</v>
      </c>
      <c r="B27" s="332">
        <v>1190845</v>
      </c>
      <c r="C27" s="345">
        <v>278610</v>
      </c>
      <c r="D27" s="358">
        <v>0.23395991921702647</v>
      </c>
      <c r="E27" s="345">
        <v>166447</v>
      </c>
      <c r="F27" s="358">
        <v>0.1397721785790762</v>
      </c>
      <c r="G27" s="332">
        <v>112163</v>
      </c>
      <c r="H27" s="376">
        <v>9.4187740637950365e-002</v>
      </c>
      <c r="J27" s="317"/>
      <c r="K27" s="317"/>
      <c r="L27" s="317"/>
      <c r="M27" s="317"/>
      <c r="N27" s="317"/>
    </row>
    <row r="28" spans="1:14" s="318" customFormat="1" ht="16.5" customHeight="1">
      <c r="A28" s="321" t="s">
        <v>135</v>
      </c>
      <c r="B28" s="332">
        <v>1183773</v>
      </c>
      <c r="C28" s="345">
        <v>286545</v>
      </c>
      <c r="D28" s="358">
        <v>0.24206076671794333</v>
      </c>
      <c r="E28" s="345">
        <v>168226</v>
      </c>
      <c r="F28" s="358">
        <v>0.14211001602503182</v>
      </c>
      <c r="G28" s="332">
        <v>118319</v>
      </c>
      <c r="H28" s="376">
        <v>9.9950750692911566e-002</v>
      </c>
      <c r="J28" s="331"/>
      <c r="K28" s="331"/>
      <c r="L28" s="331"/>
      <c r="M28" s="331"/>
      <c r="N28" s="331"/>
    </row>
    <row r="29" spans="1:14" s="318" customFormat="1" ht="16.5" customHeight="1">
      <c r="A29" s="321" t="s">
        <v>147</v>
      </c>
      <c r="B29" s="332">
        <v>1176562</v>
      </c>
      <c r="C29" s="345">
        <v>293529</v>
      </c>
      <c r="D29" s="358">
        <v>0.24948026538337967</v>
      </c>
      <c r="E29" s="345">
        <v>168169</v>
      </c>
      <c r="F29" s="358">
        <v>0.14293254414132023</v>
      </c>
      <c r="G29" s="332">
        <v>125360</v>
      </c>
      <c r="H29" s="376">
        <v>0.1065477212420595</v>
      </c>
      <c r="J29" s="331"/>
      <c r="K29" s="331"/>
      <c r="L29" s="331"/>
      <c r="M29" s="331"/>
      <c r="N29" s="331"/>
    </row>
    <row r="30" spans="1:14" s="318" customFormat="1" ht="16.5" customHeight="1">
      <c r="A30" s="321" t="s">
        <v>148</v>
      </c>
      <c r="B30" s="333">
        <v>1168191</v>
      </c>
      <c r="C30" s="347">
        <v>299816</v>
      </c>
      <c r="D30" s="358">
        <v>0.25664981154622829</v>
      </c>
      <c r="E30" s="347">
        <v>167417</v>
      </c>
      <c r="F30" s="358">
        <v>0.14331303699480649</v>
      </c>
      <c r="G30" s="333">
        <v>132399</v>
      </c>
      <c r="H30" s="376">
        <v>0.1133367745514218</v>
      </c>
      <c r="J30" s="331"/>
      <c r="K30" s="331"/>
      <c r="L30" s="331"/>
      <c r="M30" s="331"/>
      <c r="N30" s="331"/>
    </row>
    <row r="31" spans="1:14" ht="16.5" customHeight="1">
      <c r="A31" s="322" t="s">
        <v>149</v>
      </c>
      <c r="B31" s="334">
        <v>1160553</v>
      </c>
      <c r="C31" s="345">
        <v>303483</v>
      </c>
      <c r="D31" s="358">
        <v>0.26149861316113954</v>
      </c>
      <c r="E31" s="345">
        <v>164144</v>
      </c>
      <c r="F31" s="358">
        <v>0.14143602231005392</v>
      </c>
      <c r="G31" s="370">
        <v>139339</v>
      </c>
      <c r="H31" s="376">
        <v>0.12006259085108564</v>
      </c>
      <c r="J31" s="317"/>
      <c r="K31" s="317"/>
      <c r="L31" s="317"/>
      <c r="M31" s="317"/>
      <c r="N31" s="317"/>
    </row>
    <row r="32" spans="1:14" ht="16.5" customHeight="1">
      <c r="A32" s="322" t="s">
        <v>131</v>
      </c>
      <c r="B32" s="334">
        <v>1150618</v>
      </c>
      <c r="C32" s="345">
        <v>307228</v>
      </c>
      <c r="D32" s="358">
        <v>0.26701129306164167</v>
      </c>
      <c r="E32" s="345">
        <v>161742</v>
      </c>
      <c r="F32" s="358">
        <v>0.14056967646951463</v>
      </c>
      <c r="G32" s="370">
        <v>145486</v>
      </c>
      <c r="H32" s="376">
        <v>0.12644161659212702</v>
      </c>
      <c r="J32" s="317"/>
      <c r="K32" s="317"/>
      <c r="L32" s="317"/>
      <c r="M32" s="317"/>
      <c r="N32" s="317"/>
    </row>
    <row r="33" spans="1:14" ht="16.5" customHeight="1">
      <c r="A33" s="322" t="s">
        <v>152</v>
      </c>
      <c r="B33" s="334">
        <v>1135624</v>
      </c>
      <c r="C33" s="345">
        <v>310246</v>
      </c>
      <c r="D33" s="358">
        <v>0.2731942967038386</v>
      </c>
      <c r="E33" s="345">
        <v>158012</v>
      </c>
      <c r="F33" s="358">
        <v>0.13914112417490296</v>
      </c>
      <c r="G33" s="370">
        <v>152234</v>
      </c>
      <c r="H33" s="376">
        <v>0.13405317252893564</v>
      </c>
      <c r="J33" s="317"/>
      <c r="K33" s="317"/>
      <c r="L33" s="317"/>
      <c r="M33" s="317"/>
      <c r="N33" s="317"/>
    </row>
    <row r="34" spans="1:14" ht="16.5" customHeight="1">
      <c r="A34" s="322" t="s">
        <v>177</v>
      </c>
      <c r="B34" s="334">
        <v>1123205</v>
      </c>
      <c r="C34" s="345">
        <v>314442</v>
      </c>
      <c r="D34" s="358">
        <v>0.27995067685774189</v>
      </c>
      <c r="E34" s="345">
        <v>156660</v>
      </c>
      <c r="F34" s="358">
        <v>0.13947587484030077</v>
      </c>
      <c r="G34" s="370">
        <v>157782</v>
      </c>
      <c r="H34" s="376">
        <v>0.14047480201744117</v>
      </c>
      <c r="J34" s="317"/>
      <c r="K34" s="317"/>
      <c r="L34" s="317"/>
      <c r="M34" s="317"/>
      <c r="N34" s="317"/>
    </row>
    <row r="35" spans="1:14" ht="16.5" customHeight="1">
      <c r="A35" s="323" t="s">
        <v>178</v>
      </c>
      <c r="B35" s="335">
        <v>1110459</v>
      </c>
      <c r="C35" s="346">
        <v>317603</v>
      </c>
      <c r="D35" s="359">
        <v>0.28599999999999998</v>
      </c>
      <c r="E35" s="346">
        <v>153481</v>
      </c>
      <c r="F35" s="359">
        <v>0.13800000000000001</v>
      </c>
      <c r="G35" s="350">
        <v>164122</v>
      </c>
      <c r="H35" s="375">
        <v>0.14799999999999999</v>
      </c>
      <c r="J35" s="317"/>
      <c r="K35" s="317"/>
      <c r="L35" s="317"/>
      <c r="M35" s="317"/>
      <c r="N35" s="317"/>
    </row>
    <row r="36" spans="1:14" ht="16.5" customHeight="1">
      <c r="A36" s="322" t="s">
        <v>191</v>
      </c>
      <c r="B36" s="334">
        <v>1098864</v>
      </c>
      <c r="C36" s="345">
        <v>320887</v>
      </c>
      <c r="D36" s="358">
        <v>0.29201702849488198</v>
      </c>
      <c r="E36" s="345">
        <v>151792</v>
      </c>
      <c r="F36" s="358">
        <v>0.1381353834505453</v>
      </c>
      <c r="G36" s="370">
        <v>169095</v>
      </c>
      <c r="H36" s="376">
        <v>0.15388164504433668</v>
      </c>
      <c r="J36" s="317"/>
      <c r="K36" s="317"/>
      <c r="L36" s="317"/>
      <c r="M36" s="317"/>
      <c r="N36" s="317"/>
    </row>
    <row r="37" spans="1:14" ht="16.5" customHeight="1">
      <c r="A37" s="322" t="s">
        <v>19</v>
      </c>
      <c r="B37" s="334">
        <v>1088284</v>
      </c>
      <c r="C37" s="345">
        <v>321336</v>
      </c>
      <c r="D37" s="358">
        <v>0.29499999999999998</v>
      </c>
      <c r="E37" s="345">
        <v>147478</v>
      </c>
      <c r="F37" s="358">
        <v>0.13600000000000001</v>
      </c>
      <c r="G37" s="370">
        <v>173858</v>
      </c>
      <c r="H37" s="376">
        <v>0.16</v>
      </c>
      <c r="J37" s="317"/>
      <c r="K37" s="317"/>
      <c r="L37" s="317"/>
      <c r="M37" s="317"/>
      <c r="N37" s="317"/>
    </row>
    <row r="38" spans="1:14" ht="16.5" customHeight="1">
      <c r="A38" s="323" t="s">
        <v>208</v>
      </c>
      <c r="B38" s="335">
        <v>1077294</v>
      </c>
      <c r="C38" s="346">
        <v>319086</v>
      </c>
      <c r="D38" s="359">
        <v>0.29619212582637611</v>
      </c>
      <c r="E38" s="346">
        <v>138893</v>
      </c>
      <c r="F38" s="359">
        <v>0.1289276650570782</v>
      </c>
      <c r="G38" s="350">
        <v>180193</v>
      </c>
      <c r="H38" s="375">
        <v>0.16726446076929788</v>
      </c>
      <c r="J38" s="317"/>
      <c r="K38" s="317"/>
      <c r="L38" s="317"/>
      <c r="M38" s="317"/>
      <c r="N38" s="317"/>
    </row>
    <row r="39" spans="1:14" ht="16.5" customHeight="1">
      <c r="A39" s="324" t="s">
        <v>68</v>
      </c>
      <c r="B39" s="336">
        <v>1064984</v>
      </c>
      <c r="C39" s="347">
        <v>324068</v>
      </c>
      <c r="D39" s="360">
        <v>0.30399999999999999</v>
      </c>
      <c r="E39" s="347">
        <v>141318</v>
      </c>
      <c r="F39" s="360">
        <v>0.13300000000000001</v>
      </c>
      <c r="G39" s="348">
        <v>182750</v>
      </c>
      <c r="H39" s="377">
        <v>0.17199999999999999</v>
      </c>
      <c r="J39" s="317"/>
      <c r="K39" s="317"/>
      <c r="L39" s="317"/>
      <c r="M39" s="317"/>
      <c r="N39" s="317"/>
    </row>
    <row r="40" spans="1:14" ht="16.5" customHeight="1">
      <c r="A40" s="324" t="s">
        <v>254</v>
      </c>
      <c r="B40" s="336">
        <v>1051905</v>
      </c>
      <c r="C40" s="347">
        <v>330741</v>
      </c>
      <c r="D40" s="360">
        <v>0.314</v>
      </c>
      <c r="E40" s="347">
        <v>144508</v>
      </c>
      <c r="F40" s="360">
        <v>0.13700000000000001</v>
      </c>
      <c r="G40" s="348">
        <v>186233</v>
      </c>
      <c r="H40" s="377">
        <v>0.17699999999999999</v>
      </c>
      <c r="J40" s="317"/>
      <c r="K40" s="317"/>
      <c r="L40" s="317"/>
      <c r="M40" s="317"/>
      <c r="N40" s="317"/>
    </row>
    <row r="41" spans="1:14" ht="16.5" customHeight="1">
      <c r="A41" s="324" t="s">
        <v>258</v>
      </c>
      <c r="B41" s="336">
        <v>1038968</v>
      </c>
      <c r="C41" s="347">
        <v>337120</v>
      </c>
      <c r="D41" s="360">
        <v>0.32400000000000001</v>
      </c>
      <c r="E41" s="347">
        <v>150193</v>
      </c>
      <c r="F41" s="360">
        <v>0.14499999999999999</v>
      </c>
      <c r="G41" s="348">
        <v>186927</v>
      </c>
      <c r="H41" s="377">
        <v>0.18</v>
      </c>
      <c r="J41" s="317"/>
      <c r="K41" s="317"/>
      <c r="L41" s="317"/>
      <c r="M41" s="317"/>
      <c r="N41" s="317"/>
    </row>
    <row r="42" spans="1:14" ht="16.5" customHeight="1">
      <c r="A42" s="325" t="s">
        <v>259</v>
      </c>
      <c r="B42" s="336">
        <v>1025446</v>
      </c>
      <c r="C42" s="348">
        <v>344873</v>
      </c>
      <c r="D42" s="360">
        <v>0.33600000000000002</v>
      </c>
      <c r="E42" s="348">
        <v>156674</v>
      </c>
      <c r="F42" s="360">
        <v>0.153</v>
      </c>
      <c r="G42" s="348">
        <v>188199</v>
      </c>
      <c r="H42" s="377">
        <v>0.184</v>
      </c>
      <c r="J42" s="317"/>
      <c r="K42" s="317"/>
      <c r="L42" s="317"/>
      <c r="M42" s="317"/>
      <c r="N42" s="317"/>
    </row>
    <row r="43" spans="1:14" ht="16.5" customHeight="1">
      <c r="A43" s="325" t="s">
        <v>266</v>
      </c>
      <c r="B43" s="336">
        <v>1012148</v>
      </c>
      <c r="C43" s="348">
        <v>350027</v>
      </c>
      <c r="D43" s="360">
        <v>0.34599999999999997</v>
      </c>
      <c r="E43" s="348">
        <v>160473</v>
      </c>
      <c r="F43" s="360">
        <v>0.159</v>
      </c>
      <c r="G43" s="348">
        <v>189554</v>
      </c>
      <c r="H43" s="377">
        <v>0.187</v>
      </c>
      <c r="J43" s="317"/>
      <c r="K43" s="317"/>
      <c r="L43" s="317"/>
      <c r="M43" s="317"/>
      <c r="N43" s="317"/>
    </row>
    <row r="44" spans="1:14" ht="16.5" customHeight="1">
      <c r="A44" s="326" t="s">
        <v>290</v>
      </c>
      <c r="B44" s="337">
        <v>997718</v>
      </c>
      <c r="C44" s="349">
        <v>353786</v>
      </c>
      <c r="D44" s="361">
        <v>0.35499999999999998</v>
      </c>
      <c r="E44" s="349">
        <v>162178</v>
      </c>
      <c r="F44" s="361">
        <v>0.16300000000000001</v>
      </c>
      <c r="G44" s="349">
        <v>191608</v>
      </c>
      <c r="H44" s="378">
        <v>0.192</v>
      </c>
      <c r="J44" s="317"/>
      <c r="K44" s="317"/>
      <c r="L44" s="317"/>
      <c r="M44" s="317"/>
      <c r="N44" s="317"/>
    </row>
    <row r="45" spans="1:14" ht="16.5" customHeight="1">
      <c r="A45" s="320" t="s">
        <v>289</v>
      </c>
      <c r="B45" s="335">
        <v>983000</v>
      </c>
      <c r="C45" s="350">
        <v>357125</v>
      </c>
      <c r="D45" s="359">
        <v>0.36299999999999999</v>
      </c>
      <c r="E45" s="350">
        <v>164674</v>
      </c>
      <c r="F45" s="359">
        <v>0.16800000000000001</v>
      </c>
      <c r="G45" s="350">
        <v>192451</v>
      </c>
      <c r="H45" s="375">
        <v>0.19600000000000001</v>
      </c>
      <c r="J45" s="317"/>
      <c r="K45" s="317"/>
      <c r="L45" s="317"/>
      <c r="M45" s="317"/>
      <c r="N45" s="317"/>
    </row>
    <row r="46" spans="1:14" ht="16.5" customHeight="1">
      <c r="A46" s="326" t="s">
        <v>32</v>
      </c>
      <c r="B46" s="337">
        <v>968580</v>
      </c>
      <c r="C46" s="349">
        <v>359478</v>
      </c>
      <c r="D46" s="361">
        <v>0.37112501638934686</v>
      </c>
      <c r="E46" s="349">
        <v>165967</v>
      </c>
      <c r="F46" s="361">
        <v>0.17134429810750793</v>
      </c>
      <c r="G46" s="349">
        <v>193511</v>
      </c>
      <c r="H46" s="378">
        <v>0.19978071828183896</v>
      </c>
      <c r="J46" s="317"/>
      <c r="K46" s="317"/>
      <c r="L46" s="317"/>
      <c r="M46" s="317"/>
      <c r="N46" s="317"/>
    </row>
    <row r="47" spans="1:14" ht="16.5" customHeight="1">
      <c r="A47" s="327" t="s">
        <v>5</v>
      </c>
      <c r="B47" s="338">
        <v>954425</v>
      </c>
      <c r="C47" s="351">
        <v>361434</v>
      </c>
      <c r="D47" s="359">
        <v>0.37869293029834716</v>
      </c>
      <c r="E47" s="351">
        <v>169397</v>
      </c>
      <c r="F47" s="369">
        <v>0.17748592084239201</v>
      </c>
      <c r="G47" s="351">
        <v>192037</v>
      </c>
      <c r="H47" s="379">
        <v>0.20120700945595515</v>
      </c>
      <c r="J47" s="317"/>
      <c r="K47" s="317"/>
      <c r="L47" s="317"/>
      <c r="M47" s="317"/>
      <c r="N47" s="317"/>
    </row>
    <row r="48" spans="1:14" ht="16.5" customHeight="1">
      <c r="A48" s="320" t="s">
        <v>125</v>
      </c>
      <c r="B48" s="335">
        <v>947352</v>
      </c>
      <c r="C48" s="350">
        <v>362012</v>
      </c>
      <c r="D48" s="362">
        <v>0.38200000000000001</v>
      </c>
      <c r="E48" s="350">
        <v>173246</v>
      </c>
      <c r="F48" s="359">
        <v>0.183</v>
      </c>
      <c r="G48" s="350">
        <v>188766</v>
      </c>
      <c r="H48" s="375">
        <v>0.19899999999999998</v>
      </c>
      <c r="J48" s="317"/>
      <c r="K48" s="317"/>
      <c r="L48" s="317"/>
      <c r="M48" s="317"/>
      <c r="N48" s="317"/>
    </row>
    <row r="49" spans="1:14" ht="16.5" customHeight="1">
      <c r="A49" s="328" t="s">
        <v>321</v>
      </c>
      <c r="B49" s="339">
        <v>933056</v>
      </c>
      <c r="C49" s="352">
        <v>361636</v>
      </c>
      <c r="D49" s="363">
        <v>0.38799999999999996</v>
      </c>
      <c r="E49" s="352">
        <v>169776</v>
      </c>
      <c r="F49" s="363">
        <v>0.182</v>
      </c>
      <c r="G49" s="352">
        <v>191860</v>
      </c>
      <c r="H49" s="380">
        <v>0.20600000000000002</v>
      </c>
      <c r="J49" s="317"/>
      <c r="K49" s="317"/>
      <c r="L49" s="317"/>
      <c r="M49" s="317"/>
      <c r="N49" s="317"/>
    </row>
    <row r="50" spans="1:14" ht="13.5" customHeight="1">
      <c r="A50" s="20" t="s">
        <v>304</v>
      </c>
      <c r="C50" s="317"/>
      <c r="D50" s="364"/>
      <c r="E50" s="317"/>
      <c r="F50" s="364"/>
      <c r="G50" s="317"/>
      <c r="H50" s="364"/>
    </row>
    <row r="51" spans="1:14" ht="13.5" customHeight="1">
      <c r="A51" s="20" t="s">
        <v>338</v>
      </c>
      <c r="C51" s="317"/>
      <c r="D51" s="364"/>
      <c r="E51" s="317"/>
      <c r="F51" s="364"/>
      <c r="G51" s="317"/>
      <c r="H51" s="364"/>
    </row>
    <row r="52" spans="1:14" ht="13.5" customHeight="1">
      <c r="A52" s="20" t="s">
        <v>118</v>
      </c>
      <c r="C52" s="317"/>
      <c r="D52" s="364"/>
      <c r="E52" s="317"/>
      <c r="F52" s="364"/>
      <c r="G52" s="317"/>
      <c r="H52" s="364"/>
    </row>
    <row r="53" spans="1:14" ht="13.5" customHeight="1">
      <c r="A53" s="20" t="s">
        <v>269</v>
      </c>
      <c r="C53" s="317"/>
      <c r="D53" s="364"/>
      <c r="E53" s="317"/>
      <c r="F53" s="364"/>
      <c r="G53" s="317"/>
      <c r="H53" s="364"/>
    </row>
    <row r="54" spans="1:14">
      <c r="B54" s="317"/>
      <c r="C54" s="317"/>
      <c r="D54" s="364"/>
      <c r="E54" s="317"/>
      <c r="F54" s="364"/>
      <c r="G54" s="317"/>
      <c r="H54" s="364"/>
    </row>
    <row r="55" spans="1:14">
      <c r="B55" s="317"/>
      <c r="C55" s="317"/>
      <c r="D55" s="364"/>
      <c r="E55" s="317"/>
      <c r="F55" s="364"/>
      <c r="G55" s="317"/>
      <c r="H55" s="364"/>
    </row>
    <row r="56" spans="1:14">
      <c r="B56" s="317"/>
      <c r="C56" s="317"/>
      <c r="D56" s="364"/>
      <c r="E56" s="317"/>
      <c r="F56" s="364"/>
      <c r="G56" s="317"/>
      <c r="H56" s="364"/>
    </row>
    <row r="57" spans="1:14">
      <c r="B57" s="317"/>
      <c r="C57" s="317"/>
      <c r="D57" s="364"/>
      <c r="E57" s="317"/>
      <c r="F57" s="364"/>
      <c r="G57" s="317"/>
      <c r="H57" s="364"/>
    </row>
    <row r="58" spans="1:14">
      <c r="B58" s="317"/>
      <c r="C58" s="317"/>
      <c r="D58" s="364"/>
      <c r="E58" s="317"/>
      <c r="F58" s="364"/>
      <c r="G58" s="317"/>
      <c r="H58" s="318"/>
    </row>
    <row r="59" spans="1:14">
      <c r="B59" s="317"/>
      <c r="C59" s="317"/>
      <c r="D59" s="364"/>
      <c r="E59" s="317"/>
      <c r="F59" s="364"/>
      <c r="G59" s="317"/>
      <c r="H59" s="318"/>
    </row>
    <row r="60" spans="1:14">
      <c r="B60" s="317"/>
      <c r="C60" s="317"/>
      <c r="D60" s="364"/>
      <c r="E60" s="317"/>
      <c r="F60" s="364"/>
      <c r="G60" s="317"/>
    </row>
    <row r="61" spans="1:14">
      <c r="B61" s="317"/>
      <c r="C61" s="317"/>
      <c r="D61" s="364"/>
      <c r="E61" s="317"/>
      <c r="F61" s="364"/>
      <c r="G61" s="317"/>
    </row>
    <row r="62" spans="1:14">
      <c r="B62" s="317"/>
      <c r="C62" s="317"/>
      <c r="D62" s="364"/>
      <c r="F62" s="364"/>
      <c r="G62" s="317"/>
    </row>
    <row r="63" spans="1:14">
      <c r="B63" s="317"/>
      <c r="C63" s="317"/>
      <c r="D63" s="364"/>
      <c r="E63" s="317"/>
      <c r="F63" s="364"/>
      <c r="G63" s="317"/>
    </row>
    <row r="64" spans="1:14">
      <c r="B64" s="317"/>
      <c r="C64" s="317"/>
      <c r="D64" s="364"/>
      <c r="E64" s="317"/>
      <c r="F64" s="364"/>
      <c r="G64" s="317"/>
    </row>
    <row r="65" spans="2:7">
      <c r="B65" s="317"/>
      <c r="C65" s="317"/>
      <c r="E65" s="317"/>
      <c r="G65" s="317"/>
    </row>
    <row r="66" spans="2:7">
      <c r="B66" s="317"/>
      <c r="C66" s="317"/>
      <c r="E66" s="317"/>
    </row>
    <row r="67" spans="2:7">
      <c r="B67" s="317"/>
      <c r="C67" s="317"/>
      <c r="E67" s="317"/>
    </row>
  </sheetData>
  <mergeCells count="6">
    <mergeCell ref="A1:H1"/>
    <mergeCell ref="E4:F4"/>
    <mergeCell ref="G4:H4"/>
    <mergeCell ref="A3:A6"/>
    <mergeCell ref="B3:B6"/>
    <mergeCell ref="C3:D4"/>
  </mergeCells>
  <phoneticPr fontId="56"/>
  <printOptions horizontalCentered="1"/>
  <pageMargins left="0.78740157480314965" right="0.78740157480314965" top="0.54" bottom="0.19685039370078741" header="0.28999999999999998" footer="0.31"/>
  <pageSetup paperSize="9" scale="89" fitToWidth="1" fitToHeight="1" orientation="portrait" usePrinterDefaults="1" r:id="rId1"/>
  <headerFooter alignWithMargins="0">
    <oddHeader>&amp;L&amp;A</oddHeader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J48"/>
  <sheetViews>
    <sheetView view="pageBreakPreview" zoomScale="145" zoomScaleNormal="115" zoomScaleSheetLayoutView="145" workbookViewId="0">
      <pane xSplit="4" ySplit="9" topLeftCell="E10" activePane="bottomRight" state="frozen"/>
      <selection pane="topRight"/>
      <selection pane="bottomLeft"/>
      <selection pane="bottomRight" activeCell="E5" sqref="E5"/>
    </sheetView>
  </sheetViews>
  <sheetFormatPr defaultRowHeight="12"/>
  <cols>
    <col min="1" max="1" width="11" style="270" customWidth="1"/>
    <col min="2" max="10" width="9.125" style="270" customWidth="1"/>
    <col min="11" max="16384" width="9" style="270" customWidth="1"/>
  </cols>
  <sheetData>
    <row r="1" spans="1:10" ht="31.5" customHeight="1">
      <c r="A1" s="381" t="s">
        <v>314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20.25" customHeight="1">
      <c r="A2" s="382"/>
      <c r="B2" s="382"/>
      <c r="J2" s="143" t="str">
        <f>'表1-1'!J2</f>
        <v>令和４年７月１日現在</v>
      </c>
    </row>
    <row r="3" spans="1:10" ht="18" customHeight="1">
      <c r="A3" s="383" t="s">
        <v>33</v>
      </c>
      <c r="B3" s="386"/>
      <c r="C3" s="396" t="s">
        <v>185</v>
      </c>
      <c r="D3" s="414"/>
      <c r="E3" s="422"/>
      <c r="F3" s="422"/>
      <c r="G3" s="422"/>
      <c r="H3" s="422"/>
      <c r="I3" s="422"/>
      <c r="J3" s="459"/>
    </row>
    <row r="4" spans="1:10" ht="18" customHeight="1">
      <c r="A4" s="384"/>
      <c r="B4" s="387" t="s">
        <v>45</v>
      </c>
      <c r="C4" s="397"/>
      <c r="D4" s="415"/>
      <c r="E4" s="423" t="s">
        <v>184</v>
      </c>
      <c r="F4" s="431"/>
      <c r="G4" s="431"/>
      <c r="H4" s="450"/>
      <c r="I4" s="423" t="s">
        <v>180</v>
      </c>
      <c r="J4" s="450"/>
    </row>
    <row r="5" spans="1:10" ht="18" customHeight="1">
      <c r="A5" s="384"/>
      <c r="B5" s="387"/>
      <c r="C5" s="398" t="s">
        <v>172</v>
      </c>
      <c r="D5" s="416" t="s">
        <v>224</v>
      </c>
      <c r="E5" s="424" t="s">
        <v>173</v>
      </c>
      <c r="F5" s="432" t="s">
        <v>176</v>
      </c>
      <c r="G5" s="432" t="s">
        <v>36</v>
      </c>
      <c r="H5" s="451" t="s">
        <v>224</v>
      </c>
      <c r="I5" s="424" t="s">
        <v>172</v>
      </c>
      <c r="J5" s="460" t="s">
        <v>224</v>
      </c>
    </row>
    <row r="6" spans="1:10" ht="24">
      <c r="A6" s="385"/>
      <c r="B6" s="385" t="s">
        <v>192</v>
      </c>
      <c r="C6" s="343" t="s">
        <v>160</v>
      </c>
      <c r="D6" s="417" t="s">
        <v>54</v>
      </c>
      <c r="E6" s="343" t="s">
        <v>70</v>
      </c>
      <c r="F6" s="433" t="s">
        <v>93</v>
      </c>
      <c r="G6" s="444" t="s">
        <v>193</v>
      </c>
      <c r="H6" s="452" t="s">
        <v>225</v>
      </c>
      <c r="I6" s="343" t="s">
        <v>194</v>
      </c>
      <c r="J6" s="417" t="s">
        <v>226</v>
      </c>
    </row>
    <row r="7" spans="1:10" ht="18" customHeight="1">
      <c r="A7" s="26" t="s">
        <v>59</v>
      </c>
      <c r="B7" s="388">
        <f>SUM(B8:B9)</f>
        <v>386343</v>
      </c>
      <c r="C7" s="399">
        <f>SUM(C8:C9)</f>
        <v>137216</v>
      </c>
      <c r="D7" s="418">
        <f t="shared" ref="D7:D40" si="0">C7/B7</f>
        <v>0.35516626417458064</v>
      </c>
      <c r="E7" s="425">
        <f>SUM(E8:E9)</f>
        <v>23116</v>
      </c>
      <c r="F7" s="434">
        <f>SUM(F8:F9)</f>
        <v>54093</v>
      </c>
      <c r="G7" s="434">
        <f>SUM(G8:G9)</f>
        <v>77209</v>
      </c>
      <c r="H7" s="453">
        <f t="shared" ref="H7:H40" si="1">G7/B7</f>
        <v>0.1998457329367945</v>
      </c>
      <c r="I7" s="425">
        <f>SUM(I8:I9)</f>
        <v>60007</v>
      </c>
      <c r="J7" s="461">
        <f t="shared" ref="J7:J40" si="2">I7/B7</f>
        <v>0.15532053123778611</v>
      </c>
    </row>
    <row r="8" spans="1:10" ht="18" customHeight="1">
      <c r="A8" s="27" t="s">
        <v>60</v>
      </c>
      <c r="B8" s="389">
        <f>SUM(B10:B22)</f>
        <v>354728</v>
      </c>
      <c r="C8" s="400">
        <f>SUM(C10:C22)</f>
        <v>124908</v>
      </c>
      <c r="D8" s="418">
        <f t="shared" si="0"/>
        <v>0.35212331702036492</v>
      </c>
      <c r="E8" s="426">
        <f>SUM(E10:E22)</f>
        <v>20826</v>
      </c>
      <c r="F8" s="435">
        <f>SUM(F10:F22)</f>
        <v>49544</v>
      </c>
      <c r="G8" s="435">
        <f>SUM(G10:G22)</f>
        <v>70370</v>
      </c>
      <c r="H8" s="453">
        <f t="shared" si="1"/>
        <v>0.19837734827811732</v>
      </c>
      <c r="I8" s="426">
        <f>SUM(I10:I22)</f>
        <v>54538</v>
      </c>
      <c r="J8" s="461">
        <f t="shared" si="2"/>
        <v>0.15374596874224758</v>
      </c>
    </row>
    <row r="9" spans="1:10" ht="18" customHeight="1">
      <c r="A9" s="27" t="s">
        <v>63</v>
      </c>
      <c r="B9" s="390">
        <f>SUM(B23,B25,B27,B31,B36,B38)</f>
        <v>31615</v>
      </c>
      <c r="C9" s="401">
        <f>G9+I9</f>
        <v>12308</v>
      </c>
      <c r="D9" s="418">
        <f t="shared" si="0"/>
        <v>0.3893088723707101</v>
      </c>
      <c r="E9" s="427">
        <f>SUM(E23,E25,E27,E31,E36,E38)</f>
        <v>2290</v>
      </c>
      <c r="F9" s="435">
        <f>SUM(F23,F25,F27,F31,F36,F38)</f>
        <v>4549</v>
      </c>
      <c r="G9" s="435">
        <f>SUM(G23,G25,G27,G31,G36,G38)</f>
        <v>6839</v>
      </c>
      <c r="H9" s="453">
        <f t="shared" si="1"/>
        <v>0.21632136643998101</v>
      </c>
      <c r="I9" s="427">
        <f>SUM(I23,I25,I27,I31,I36,I38)</f>
        <v>5469</v>
      </c>
      <c r="J9" s="461">
        <f t="shared" si="2"/>
        <v>0.17298750593072909</v>
      </c>
    </row>
    <row r="10" spans="1:10" ht="18" customHeight="1">
      <c r="A10" s="28" t="s">
        <v>87</v>
      </c>
      <c r="B10" s="7">
        <v>138616</v>
      </c>
      <c r="C10" s="402">
        <f t="shared" ref="C10:C22" si="3">SUM(E10,F10,I10)</f>
        <v>46803</v>
      </c>
      <c r="D10" s="419">
        <f t="shared" si="0"/>
        <v>0.33764500490563859</v>
      </c>
      <c r="E10" s="402">
        <v>7325</v>
      </c>
      <c r="F10" s="436">
        <v>19926</v>
      </c>
      <c r="G10" s="445">
        <f t="shared" ref="G10:G22" si="4">E10+F10</f>
        <v>27251</v>
      </c>
      <c r="H10" s="454">
        <f t="shared" si="1"/>
        <v>0.19659346684365442</v>
      </c>
      <c r="I10" s="410">
        <v>19552</v>
      </c>
      <c r="J10" s="462">
        <f t="shared" si="2"/>
        <v>0.1410515380619842</v>
      </c>
    </row>
    <row r="11" spans="1:10" ht="18" customHeight="1">
      <c r="A11" s="29" t="s">
        <v>64</v>
      </c>
      <c r="B11" s="29">
        <v>21114</v>
      </c>
      <c r="C11" s="403">
        <f t="shared" si="3"/>
        <v>9732</v>
      </c>
      <c r="D11" s="419">
        <f t="shared" si="0"/>
        <v>0.46092639954532538</v>
      </c>
      <c r="E11" s="428">
        <v>1582</v>
      </c>
      <c r="F11" s="437">
        <v>4431</v>
      </c>
      <c r="G11" s="446">
        <f t="shared" si="4"/>
        <v>6013</v>
      </c>
      <c r="H11" s="419">
        <f t="shared" si="1"/>
        <v>0.28478734488964669</v>
      </c>
      <c r="I11" s="404">
        <v>3719</v>
      </c>
      <c r="J11" s="463">
        <f t="shared" si="2"/>
        <v>0.1761390546556787</v>
      </c>
    </row>
    <row r="12" spans="1:10" ht="18" customHeight="1">
      <c r="A12" s="29" t="s">
        <v>4</v>
      </c>
      <c r="B12" s="29">
        <v>31024</v>
      </c>
      <c r="C12" s="404">
        <f t="shared" si="3"/>
        <v>9980</v>
      </c>
      <c r="D12" s="419">
        <f t="shared" si="0"/>
        <v>0.32168643630737492</v>
      </c>
      <c r="E12" s="428">
        <v>1676</v>
      </c>
      <c r="F12" s="437">
        <v>3455</v>
      </c>
      <c r="G12" s="446">
        <f t="shared" si="4"/>
        <v>5131</v>
      </c>
      <c r="H12" s="419">
        <f t="shared" si="1"/>
        <v>0.16538808664259927</v>
      </c>
      <c r="I12" s="404">
        <v>4849</v>
      </c>
      <c r="J12" s="463">
        <f t="shared" si="2"/>
        <v>0.15629834966477565</v>
      </c>
    </row>
    <row r="13" spans="1:10" ht="18" customHeight="1">
      <c r="A13" s="29" t="s">
        <v>65</v>
      </c>
      <c r="B13" s="29">
        <v>27984</v>
      </c>
      <c r="C13" s="404">
        <f t="shared" si="3"/>
        <v>9139</v>
      </c>
      <c r="D13" s="419">
        <f t="shared" si="0"/>
        <v>0.32657947398513437</v>
      </c>
      <c r="E13" s="428">
        <v>1427</v>
      </c>
      <c r="F13" s="437">
        <v>2966</v>
      </c>
      <c r="G13" s="437">
        <f t="shared" si="4"/>
        <v>4393</v>
      </c>
      <c r="H13" s="419">
        <f t="shared" si="1"/>
        <v>0.15698256146369355</v>
      </c>
      <c r="I13" s="404">
        <v>4746</v>
      </c>
      <c r="J13" s="463">
        <f t="shared" si="2"/>
        <v>0.16959691252144082</v>
      </c>
    </row>
    <row r="14" spans="1:10" ht="18" customHeight="1">
      <c r="A14" s="29" t="s">
        <v>72</v>
      </c>
      <c r="B14" s="29">
        <v>10309</v>
      </c>
      <c r="C14" s="404">
        <f t="shared" si="3"/>
        <v>3962</v>
      </c>
      <c r="D14" s="419">
        <f t="shared" si="0"/>
        <v>0.38432437675817249</v>
      </c>
      <c r="E14" s="428">
        <v>726</v>
      </c>
      <c r="F14" s="437">
        <v>1305</v>
      </c>
      <c r="G14" s="441">
        <f t="shared" si="4"/>
        <v>2031</v>
      </c>
      <c r="H14" s="419">
        <f t="shared" si="1"/>
        <v>0.19701231933262198</v>
      </c>
      <c r="I14" s="404">
        <v>1931</v>
      </c>
      <c r="J14" s="463">
        <f t="shared" si="2"/>
        <v>0.18731205742555049</v>
      </c>
    </row>
    <row r="15" spans="1:10" ht="18" customHeight="1">
      <c r="A15" s="29" t="s">
        <v>74</v>
      </c>
      <c r="B15" s="29">
        <v>16117</v>
      </c>
      <c r="C15" s="404">
        <f t="shared" si="3"/>
        <v>5671</v>
      </c>
      <c r="D15" s="419">
        <f t="shared" si="0"/>
        <v>0.35186449091021904</v>
      </c>
      <c r="E15" s="428">
        <v>1120</v>
      </c>
      <c r="F15" s="437">
        <v>2124</v>
      </c>
      <c r="G15" s="446">
        <f t="shared" si="4"/>
        <v>3244</v>
      </c>
      <c r="H15" s="419">
        <f t="shared" si="1"/>
        <v>0.20127815350251288</v>
      </c>
      <c r="I15" s="407">
        <v>2427</v>
      </c>
      <c r="J15" s="463">
        <f t="shared" si="2"/>
        <v>0.15058633740770616</v>
      </c>
    </row>
    <row r="16" spans="1:10" ht="18" customHeight="1">
      <c r="A16" s="29" t="s">
        <v>77</v>
      </c>
      <c r="B16" s="29">
        <v>10815</v>
      </c>
      <c r="C16" s="404">
        <f t="shared" si="3"/>
        <v>3344</v>
      </c>
      <c r="D16" s="419">
        <f t="shared" si="0"/>
        <v>0.30920018492834028</v>
      </c>
      <c r="E16" s="428">
        <v>539</v>
      </c>
      <c r="F16" s="437">
        <v>1232</v>
      </c>
      <c r="G16" s="437">
        <f t="shared" si="4"/>
        <v>1771</v>
      </c>
      <c r="H16" s="419">
        <f t="shared" si="1"/>
        <v>0.16375404530744336</v>
      </c>
      <c r="I16" s="403">
        <v>1573</v>
      </c>
      <c r="J16" s="463">
        <f t="shared" si="2"/>
        <v>0.14544613962089689</v>
      </c>
    </row>
    <row r="17" spans="1:10" ht="18" customHeight="1">
      <c r="A17" s="29" t="s">
        <v>75</v>
      </c>
      <c r="B17" s="29">
        <v>28510</v>
      </c>
      <c r="C17" s="404">
        <f t="shared" si="3"/>
        <v>9652</v>
      </c>
      <c r="D17" s="419">
        <f t="shared" si="0"/>
        <v>0.33854787793756574</v>
      </c>
      <c r="E17" s="428">
        <v>1761</v>
      </c>
      <c r="F17" s="437">
        <v>3681</v>
      </c>
      <c r="G17" s="437">
        <f t="shared" si="4"/>
        <v>5442</v>
      </c>
      <c r="H17" s="419">
        <f t="shared" si="1"/>
        <v>0.19088039284461591</v>
      </c>
      <c r="I17" s="404">
        <v>4210</v>
      </c>
      <c r="J17" s="463">
        <f t="shared" si="2"/>
        <v>0.14766748509294983</v>
      </c>
    </row>
    <row r="18" spans="1:10" ht="18" customHeight="1">
      <c r="A18" s="29" t="s">
        <v>13</v>
      </c>
      <c r="B18" s="29">
        <v>12456</v>
      </c>
      <c r="C18" s="404">
        <f t="shared" si="3"/>
        <v>4555</v>
      </c>
      <c r="D18" s="419">
        <f t="shared" si="0"/>
        <v>0.36568721901091844</v>
      </c>
      <c r="E18" s="428">
        <v>749</v>
      </c>
      <c r="F18" s="437">
        <v>1804</v>
      </c>
      <c r="G18" s="437">
        <f t="shared" si="4"/>
        <v>2553</v>
      </c>
      <c r="H18" s="419">
        <f t="shared" si="1"/>
        <v>0.20496146435452794</v>
      </c>
      <c r="I18" s="407">
        <v>2002</v>
      </c>
      <c r="J18" s="463">
        <f t="shared" si="2"/>
        <v>0.1607257546563905</v>
      </c>
    </row>
    <row r="19" spans="1:10" ht="18" customHeight="1">
      <c r="A19" s="29" t="s">
        <v>97</v>
      </c>
      <c r="B19" s="29">
        <v>28430</v>
      </c>
      <c r="C19" s="404">
        <f t="shared" si="3"/>
        <v>9986</v>
      </c>
      <c r="D19" s="419">
        <f t="shared" si="0"/>
        <v>0.35124868097080547</v>
      </c>
      <c r="E19" s="428">
        <v>1752</v>
      </c>
      <c r="F19" s="437">
        <v>3840</v>
      </c>
      <c r="G19" s="441">
        <f t="shared" si="4"/>
        <v>5592</v>
      </c>
      <c r="H19" s="419">
        <f t="shared" si="1"/>
        <v>0.19669363348575447</v>
      </c>
      <c r="I19" s="407">
        <v>4394</v>
      </c>
      <c r="J19" s="463">
        <f t="shared" si="2"/>
        <v>0.154555047485051</v>
      </c>
    </row>
    <row r="20" spans="1:10" ht="18" customHeight="1">
      <c r="A20" s="29" t="s">
        <v>49</v>
      </c>
      <c r="B20" s="29">
        <v>11568</v>
      </c>
      <c r="C20" s="404">
        <f t="shared" si="3"/>
        <v>5187</v>
      </c>
      <c r="D20" s="419">
        <f t="shared" si="0"/>
        <v>0.44839211618257263</v>
      </c>
      <c r="E20" s="428">
        <v>944</v>
      </c>
      <c r="F20" s="437">
        <v>2119</v>
      </c>
      <c r="G20" s="437">
        <f t="shared" si="4"/>
        <v>3063</v>
      </c>
      <c r="H20" s="419">
        <f t="shared" si="1"/>
        <v>0.26478215767634855</v>
      </c>
      <c r="I20" s="407">
        <v>2124</v>
      </c>
      <c r="J20" s="463">
        <f t="shared" si="2"/>
        <v>0.18360995850622408</v>
      </c>
    </row>
    <row r="21" spans="1:10" ht="18" customHeight="1">
      <c r="A21" s="29" t="s">
        <v>80</v>
      </c>
      <c r="B21" s="29">
        <v>8640</v>
      </c>
      <c r="C21" s="404">
        <f t="shared" si="3"/>
        <v>2931</v>
      </c>
      <c r="D21" s="419">
        <f t="shared" si="0"/>
        <v>0.33923611111111113</v>
      </c>
      <c r="E21" s="428">
        <v>485</v>
      </c>
      <c r="F21" s="437">
        <v>1059</v>
      </c>
      <c r="G21" s="447">
        <f t="shared" si="4"/>
        <v>1544</v>
      </c>
      <c r="H21" s="419">
        <f t="shared" si="1"/>
        <v>0.1787037037037037</v>
      </c>
      <c r="I21" s="403">
        <v>1387</v>
      </c>
      <c r="J21" s="463">
        <f t="shared" si="2"/>
        <v>0.1605324074074074</v>
      </c>
    </row>
    <row r="22" spans="1:10" ht="18" customHeight="1">
      <c r="A22" s="34" t="s">
        <v>89</v>
      </c>
      <c r="B22" s="391">
        <v>9145</v>
      </c>
      <c r="C22" s="405">
        <f t="shared" si="3"/>
        <v>3966</v>
      </c>
      <c r="D22" s="419">
        <f t="shared" si="0"/>
        <v>0.43367960634226355</v>
      </c>
      <c r="E22" s="411">
        <v>740</v>
      </c>
      <c r="F22" s="438">
        <v>1602</v>
      </c>
      <c r="G22" s="447">
        <f t="shared" si="4"/>
        <v>2342</v>
      </c>
      <c r="H22" s="455">
        <f t="shared" si="1"/>
        <v>0.25609622744669219</v>
      </c>
      <c r="I22" s="411">
        <v>1624</v>
      </c>
      <c r="J22" s="463">
        <f t="shared" si="2"/>
        <v>0.17758337889557135</v>
      </c>
    </row>
    <row r="23" spans="1:10" ht="18" customHeight="1">
      <c r="A23" s="26" t="s">
        <v>78</v>
      </c>
      <c r="B23" s="389">
        <f>SUM(B24)</f>
        <v>1998</v>
      </c>
      <c r="C23" s="406">
        <f>SUM(C24)</f>
        <v>714</v>
      </c>
      <c r="D23" s="418">
        <f t="shared" si="0"/>
        <v>0.35735735735735735</v>
      </c>
      <c r="E23" s="426">
        <f>SUM(E24)</f>
        <v>136</v>
      </c>
      <c r="F23" s="435">
        <f>SUM(F24)</f>
        <v>272</v>
      </c>
      <c r="G23" s="448">
        <f>SUM(G24)</f>
        <v>408</v>
      </c>
      <c r="H23" s="453">
        <f t="shared" si="1"/>
        <v>0.20420420420420421</v>
      </c>
      <c r="I23" s="426">
        <f>SUM(I24)</f>
        <v>306</v>
      </c>
      <c r="J23" s="461">
        <f t="shared" si="2"/>
        <v>0.15315315315315314</v>
      </c>
    </row>
    <row r="24" spans="1:10" ht="18" customHeight="1">
      <c r="A24" s="33" t="s">
        <v>46</v>
      </c>
      <c r="B24" s="392">
        <v>1998</v>
      </c>
      <c r="C24" s="407">
        <f>SUM(E24,F24,I24)</f>
        <v>714</v>
      </c>
      <c r="D24" s="419">
        <f t="shared" si="0"/>
        <v>0.35735735735735735</v>
      </c>
      <c r="E24" s="429">
        <v>136</v>
      </c>
      <c r="F24" s="439">
        <v>272</v>
      </c>
      <c r="G24" s="436">
        <f>E24+F24</f>
        <v>408</v>
      </c>
      <c r="H24" s="456">
        <f t="shared" si="1"/>
        <v>0.20420420420420421</v>
      </c>
      <c r="I24" s="429">
        <v>306</v>
      </c>
      <c r="J24" s="454">
        <f t="shared" si="2"/>
        <v>0.15315315315315314</v>
      </c>
    </row>
    <row r="25" spans="1:10" ht="18" customHeight="1">
      <c r="A25" s="26" t="s">
        <v>41</v>
      </c>
      <c r="B25" s="389">
        <f>SUM(B26)</f>
        <v>830</v>
      </c>
      <c r="C25" s="408">
        <f>SUM(C26)</f>
        <v>455</v>
      </c>
      <c r="D25" s="418">
        <f t="shared" si="0"/>
        <v>0.54819277108433739</v>
      </c>
      <c r="E25" s="426">
        <f>SUM(E26)</f>
        <v>88</v>
      </c>
      <c r="F25" s="435">
        <f>SUM(F26)</f>
        <v>181</v>
      </c>
      <c r="G25" s="448">
        <f>SUM(G26)</f>
        <v>269</v>
      </c>
      <c r="H25" s="453">
        <f t="shared" si="1"/>
        <v>0.32409638554216869</v>
      </c>
      <c r="I25" s="426">
        <f>SUM(I26)</f>
        <v>186</v>
      </c>
      <c r="J25" s="461">
        <f t="shared" si="2"/>
        <v>0.22409638554216868</v>
      </c>
    </row>
    <row r="26" spans="1:10" ht="18" customHeight="1">
      <c r="A26" s="33" t="s">
        <v>69</v>
      </c>
      <c r="B26" s="392">
        <v>830</v>
      </c>
      <c r="C26" s="402">
        <f>G26+I26</f>
        <v>455</v>
      </c>
      <c r="D26" s="419">
        <f t="shared" si="0"/>
        <v>0.54819277108433739</v>
      </c>
      <c r="E26" s="429">
        <v>88</v>
      </c>
      <c r="F26" s="439">
        <v>181</v>
      </c>
      <c r="G26" s="436">
        <f>E26+F26</f>
        <v>269</v>
      </c>
      <c r="H26" s="456">
        <f t="shared" si="1"/>
        <v>0.32409638554216869</v>
      </c>
      <c r="I26" s="429">
        <v>186</v>
      </c>
      <c r="J26" s="454">
        <f t="shared" si="2"/>
        <v>0.22409638554216868</v>
      </c>
    </row>
    <row r="27" spans="1:10" ht="18" customHeight="1">
      <c r="A27" s="26" t="s">
        <v>3</v>
      </c>
      <c r="B27" s="393">
        <f>SUM(B28:B30)</f>
        <v>9305</v>
      </c>
      <c r="C27" s="409">
        <f>SUM(C28:C30)</f>
        <v>4419</v>
      </c>
      <c r="D27" s="418">
        <f t="shared" si="0"/>
        <v>0.47490596453519612</v>
      </c>
      <c r="E27" s="430">
        <f>SUM(E28:E30)</f>
        <v>853</v>
      </c>
      <c r="F27" s="440">
        <f>SUM(F28:F30)</f>
        <v>1731</v>
      </c>
      <c r="G27" s="448">
        <f>SUM(G28:G30)</f>
        <v>2584</v>
      </c>
      <c r="H27" s="453">
        <f t="shared" si="1"/>
        <v>0.27770016120365393</v>
      </c>
      <c r="I27" s="430">
        <f>SUM(I28:I30)</f>
        <v>1835</v>
      </c>
      <c r="J27" s="461">
        <f t="shared" si="2"/>
        <v>0.1972058033315422</v>
      </c>
    </row>
    <row r="28" spans="1:10" ht="18" customHeight="1">
      <c r="A28" s="28" t="s">
        <v>14</v>
      </c>
      <c r="B28" s="158">
        <v>1098</v>
      </c>
      <c r="C28" s="410">
        <f>G28+I28</f>
        <v>491</v>
      </c>
      <c r="D28" s="419">
        <f t="shared" si="0"/>
        <v>0.44717668488160289</v>
      </c>
      <c r="E28" s="402">
        <v>104</v>
      </c>
      <c r="F28" s="436">
        <v>174</v>
      </c>
      <c r="G28" s="436">
        <f>E28+F28</f>
        <v>278</v>
      </c>
      <c r="H28" s="454">
        <f t="shared" si="1"/>
        <v>0.25318761384335153</v>
      </c>
      <c r="I28" s="402">
        <v>213</v>
      </c>
      <c r="J28" s="454">
        <f t="shared" si="2"/>
        <v>0.19398907103825136</v>
      </c>
    </row>
    <row r="29" spans="1:10" ht="18" customHeight="1">
      <c r="A29" s="29" t="s">
        <v>0</v>
      </c>
      <c r="B29" s="30">
        <v>5643</v>
      </c>
      <c r="C29" s="405">
        <f>G29+I29</f>
        <v>2710</v>
      </c>
      <c r="D29" s="419">
        <f t="shared" si="0"/>
        <v>0.48024100655679602</v>
      </c>
      <c r="E29" s="404">
        <v>502</v>
      </c>
      <c r="F29" s="437">
        <v>1088</v>
      </c>
      <c r="G29" s="441">
        <f>E29+F29</f>
        <v>1590</v>
      </c>
      <c r="H29" s="419">
        <f t="shared" si="1"/>
        <v>0.28176501860712388</v>
      </c>
      <c r="I29" s="404">
        <v>1120</v>
      </c>
      <c r="J29" s="464">
        <f t="shared" si="2"/>
        <v>0.19847598794967217</v>
      </c>
    </row>
    <row r="30" spans="1:10" ht="18" customHeight="1">
      <c r="A30" s="34" t="s">
        <v>88</v>
      </c>
      <c r="B30" s="391">
        <v>2564</v>
      </c>
      <c r="C30" s="411">
        <f>G30+I30</f>
        <v>1218</v>
      </c>
      <c r="D30" s="419">
        <f t="shared" si="0"/>
        <v>0.4750390015600624</v>
      </c>
      <c r="E30" s="411">
        <v>247</v>
      </c>
      <c r="F30" s="438">
        <v>469</v>
      </c>
      <c r="G30" s="438">
        <f>E30+F30</f>
        <v>716</v>
      </c>
      <c r="H30" s="455">
        <f t="shared" si="1"/>
        <v>0.27925117004680189</v>
      </c>
      <c r="I30" s="411">
        <v>502</v>
      </c>
      <c r="J30" s="455">
        <f t="shared" si="2"/>
        <v>0.19578783151326054</v>
      </c>
    </row>
    <row r="31" spans="1:10" ht="18" customHeight="1">
      <c r="A31" s="26" t="s">
        <v>67</v>
      </c>
      <c r="B31" s="394">
        <f>SUM(B32:B35)</f>
        <v>7798</v>
      </c>
      <c r="C31" s="409">
        <f>SUM(C32:C35)</f>
        <v>3335</v>
      </c>
      <c r="D31" s="418">
        <f t="shared" si="0"/>
        <v>0.42767376250320593</v>
      </c>
      <c r="E31" s="426">
        <f>SUM(E32:E35)</f>
        <v>563</v>
      </c>
      <c r="F31" s="435">
        <f>SUM(F32:F35)</f>
        <v>1313</v>
      </c>
      <c r="G31" s="448">
        <f>SUM(G32:G35)</f>
        <v>1876</v>
      </c>
      <c r="H31" s="453">
        <f t="shared" si="1"/>
        <v>0.24057450628366248</v>
      </c>
      <c r="I31" s="426">
        <f>SUM(I32:I35)</f>
        <v>1459</v>
      </c>
      <c r="J31" s="461">
        <f t="shared" si="2"/>
        <v>0.18709925621954349</v>
      </c>
    </row>
    <row r="32" spans="1:10" ht="18" customHeight="1">
      <c r="A32" s="28" t="s">
        <v>228</v>
      </c>
      <c r="B32" s="395">
        <v>3306</v>
      </c>
      <c r="C32" s="410">
        <f>G32+I32</f>
        <v>1672</v>
      </c>
      <c r="D32" s="419">
        <f t="shared" si="0"/>
        <v>0.50574712643678166</v>
      </c>
      <c r="E32" s="402">
        <v>297</v>
      </c>
      <c r="F32" s="436">
        <v>684</v>
      </c>
      <c r="G32" s="436">
        <f>E32+F32</f>
        <v>981</v>
      </c>
      <c r="H32" s="454">
        <f t="shared" si="1"/>
        <v>0.29673321234119782</v>
      </c>
      <c r="I32" s="402">
        <v>691</v>
      </c>
      <c r="J32" s="454">
        <f t="shared" si="2"/>
        <v>0.20901391409558379</v>
      </c>
    </row>
    <row r="33" spans="1:10" ht="18" customHeight="1">
      <c r="A33" s="29" t="s">
        <v>82</v>
      </c>
      <c r="B33" s="30">
        <v>2141</v>
      </c>
      <c r="C33" s="404">
        <f>G33+I33</f>
        <v>923</v>
      </c>
      <c r="D33" s="419">
        <f t="shared" si="0"/>
        <v>0.43110695936478283</v>
      </c>
      <c r="E33" s="404">
        <v>129</v>
      </c>
      <c r="F33" s="437">
        <v>372</v>
      </c>
      <c r="G33" s="447">
        <f>E33+F33</f>
        <v>501</v>
      </c>
      <c r="H33" s="419">
        <f t="shared" si="1"/>
        <v>0.23400280242877161</v>
      </c>
      <c r="I33" s="404">
        <v>422</v>
      </c>
      <c r="J33" s="464">
        <f t="shared" si="2"/>
        <v>0.19710415693601122</v>
      </c>
    </row>
    <row r="34" spans="1:10" ht="18" customHeight="1">
      <c r="A34" s="29" t="s">
        <v>37</v>
      </c>
      <c r="B34" s="30">
        <v>1501</v>
      </c>
      <c r="C34" s="404">
        <f>G34+I34</f>
        <v>572</v>
      </c>
      <c r="D34" s="419">
        <f t="shared" si="0"/>
        <v>0.3810792804796802</v>
      </c>
      <c r="E34" s="404">
        <v>107</v>
      </c>
      <c r="F34" s="437">
        <v>206</v>
      </c>
      <c r="G34" s="447">
        <f>E34+F34</f>
        <v>313</v>
      </c>
      <c r="H34" s="419">
        <f t="shared" si="1"/>
        <v>0.20852764823451034</v>
      </c>
      <c r="I34" s="404">
        <v>259</v>
      </c>
      <c r="J34" s="419">
        <f t="shared" si="2"/>
        <v>0.17255163224516989</v>
      </c>
    </row>
    <row r="35" spans="1:10" ht="18" customHeight="1">
      <c r="A35" s="34" t="s">
        <v>83</v>
      </c>
      <c r="B35" s="391">
        <v>850</v>
      </c>
      <c r="C35" s="407">
        <f>G35+I35</f>
        <v>168</v>
      </c>
      <c r="D35" s="419">
        <f t="shared" si="0"/>
        <v>0.1976470588235294</v>
      </c>
      <c r="E35" s="411">
        <v>30</v>
      </c>
      <c r="F35" s="438">
        <v>51</v>
      </c>
      <c r="G35" s="447">
        <f>E35+F35</f>
        <v>81</v>
      </c>
      <c r="H35" s="455">
        <f t="shared" si="1"/>
        <v>9.5294117647058821e-002</v>
      </c>
      <c r="I35" s="411">
        <v>87</v>
      </c>
      <c r="J35" s="465">
        <f t="shared" si="2"/>
        <v>0.10235294117647059</v>
      </c>
    </row>
    <row r="36" spans="1:10" ht="18" customHeight="1">
      <c r="A36" s="26" t="s">
        <v>22</v>
      </c>
      <c r="B36" s="389">
        <f>SUM(B37)</f>
        <v>5986</v>
      </c>
      <c r="C36" s="408">
        <f>SUM(C37)</f>
        <v>1874</v>
      </c>
      <c r="D36" s="418">
        <f t="shared" si="0"/>
        <v>0.31306381556966256</v>
      </c>
      <c r="E36" s="426">
        <f>SUM(E37)</f>
        <v>336</v>
      </c>
      <c r="F36" s="435">
        <f>SUM(F37)</f>
        <v>639</v>
      </c>
      <c r="G36" s="448">
        <f>SUM(G37)</f>
        <v>975</v>
      </c>
      <c r="H36" s="453">
        <f t="shared" si="1"/>
        <v>0.16288005345806883</v>
      </c>
      <c r="I36" s="426">
        <f>SUM(I37)</f>
        <v>899</v>
      </c>
      <c r="J36" s="461">
        <f t="shared" si="2"/>
        <v>0.1501837621115937</v>
      </c>
    </row>
    <row r="37" spans="1:10" ht="18" customHeight="1">
      <c r="A37" s="33" t="s">
        <v>86</v>
      </c>
      <c r="B37" s="7">
        <v>5986</v>
      </c>
      <c r="C37" s="402">
        <f>G37+I37</f>
        <v>1874</v>
      </c>
      <c r="D37" s="419">
        <f t="shared" si="0"/>
        <v>0.31306381556966256</v>
      </c>
      <c r="E37" s="403">
        <v>336</v>
      </c>
      <c r="F37" s="441">
        <v>639</v>
      </c>
      <c r="G37" s="436">
        <f>E37+F37</f>
        <v>975</v>
      </c>
      <c r="H37" s="456">
        <f t="shared" si="1"/>
        <v>0.16288005345806883</v>
      </c>
      <c r="I37" s="403">
        <v>899</v>
      </c>
      <c r="J37" s="454">
        <f t="shared" si="2"/>
        <v>0.1501837621115937</v>
      </c>
    </row>
    <row r="38" spans="1:10" ht="18" customHeight="1">
      <c r="A38" s="26" t="s">
        <v>24</v>
      </c>
      <c r="B38" s="389">
        <f>SUM(B39:B40)</f>
        <v>5698</v>
      </c>
      <c r="C38" s="412">
        <f>SUM(C39:C40)</f>
        <v>1511</v>
      </c>
      <c r="D38" s="420">
        <f t="shared" si="0"/>
        <v>0.26518076518076517</v>
      </c>
      <c r="E38" s="40">
        <f>SUM(E39:E40)</f>
        <v>314</v>
      </c>
      <c r="F38" s="41">
        <f>SUM(F39:F40)</f>
        <v>413</v>
      </c>
      <c r="G38" s="449">
        <f>SUM(G39:G40)</f>
        <v>727</v>
      </c>
      <c r="H38" s="457">
        <f t="shared" si="1"/>
        <v>0.1275886275886276</v>
      </c>
      <c r="I38" s="40">
        <f>SUM(I39:I40)</f>
        <v>784</v>
      </c>
      <c r="J38" s="466">
        <f t="shared" si="2"/>
        <v>0.13759213759213759</v>
      </c>
    </row>
    <row r="39" spans="1:10" ht="18" customHeight="1">
      <c r="A39" s="28" t="s">
        <v>47</v>
      </c>
      <c r="B39" s="158">
        <v>4547</v>
      </c>
      <c r="C39" s="87">
        <f>G39+I39</f>
        <v>1236</v>
      </c>
      <c r="D39" s="358">
        <f t="shared" si="0"/>
        <v>0.27182757862326806</v>
      </c>
      <c r="E39" s="87">
        <v>262</v>
      </c>
      <c r="F39" s="442">
        <v>324</v>
      </c>
      <c r="G39" s="442">
        <f>E39+F39</f>
        <v>586</v>
      </c>
      <c r="H39" s="458">
        <f t="shared" si="1"/>
        <v>0.12887618209808666</v>
      </c>
      <c r="I39" s="87">
        <v>650</v>
      </c>
      <c r="J39" s="458">
        <f t="shared" si="2"/>
        <v>0.14295139652518143</v>
      </c>
    </row>
    <row r="40" spans="1:10" ht="18" customHeight="1">
      <c r="A40" s="34" t="s">
        <v>101</v>
      </c>
      <c r="B40" s="391">
        <v>1151</v>
      </c>
      <c r="C40" s="413">
        <f>G40+I40</f>
        <v>275</v>
      </c>
      <c r="D40" s="421">
        <f t="shared" si="0"/>
        <v>0.23892267593397046</v>
      </c>
      <c r="E40" s="413">
        <v>52</v>
      </c>
      <c r="F40" s="443">
        <v>89</v>
      </c>
      <c r="G40" s="443">
        <f>E40+F40</f>
        <v>141</v>
      </c>
      <c r="H40" s="421">
        <f t="shared" si="1"/>
        <v>0.12250217202432667</v>
      </c>
      <c r="I40" s="413">
        <v>134</v>
      </c>
      <c r="J40" s="421">
        <f t="shared" si="2"/>
        <v>0.11642050390964379</v>
      </c>
    </row>
    <row r="41" spans="1:10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</row>
    <row r="42" spans="1:10" ht="18" customHeight="1">
      <c r="A42" s="20" t="s">
        <v>175</v>
      </c>
      <c r="B42" s="56"/>
      <c r="C42" s="56"/>
      <c r="D42" s="56"/>
      <c r="E42" s="3"/>
      <c r="F42" s="3"/>
      <c r="G42" s="3"/>
      <c r="H42" s="3"/>
      <c r="I42" s="3"/>
      <c r="J42" s="3"/>
    </row>
    <row r="43" spans="1:10" ht="18" customHeight="1">
      <c r="A43" s="20" t="s">
        <v>301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F44" s="3"/>
      <c r="G44" s="3"/>
      <c r="H44" s="3"/>
      <c r="I44" s="3"/>
      <c r="J44" s="3"/>
    </row>
    <row r="45" spans="1:10">
      <c r="A45" s="20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20"/>
      <c r="B46" s="3"/>
      <c r="C46" s="3"/>
      <c r="D46" s="3"/>
      <c r="E46" s="3"/>
      <c r="F46" s="45"/>
      <c r="G46" s="45"/>
      <c r="H46" s="45"/>
      <c r="I46" s="45"/>
      <c r="J46" s="45"/>
    </row>
    <row r="48" spans="1:10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45"/>
  <printOptions horizontalCentered="1"/>
  <pageMargins left="0.51181102362204722" right="0.47244094488188976" top="0.55118110236220474" bottom="0.11811023622047244" header="0.51181102362204722" footer="0.51181102362204722"/>
  <pageSetup paperSize="9" fitToWidth="1" fitToHeight="1" orientation="portrait" usePrinterDefaults="1" r:id="rId1"/>
  <headerFooter alignWithMargins="0">
    <oddHeader>&amp;L表3-1</oddHeader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8"/>
  <sheetViews>
    <sheetView view="pageBreakPreview" zoomScale="130" zoomScaleSheetLayoutView="130" workbookViewId="0">
      <selection activeCell="C31" sqref="C31:J33"/>
    </sheetView>
  </sheetViews>
  <sheetFormatPr defaultRowHeight="12"/>
  <cols>
    <col min="1" max="1" width="11" style="270" customWidth="1"/>
    <col min="2" max="10" width="9.125" style="270" customWidth="1"/>
    <col min="11" max="11" width="9" style="270" customWidth="1"/>
    <col min="12" max="13" width="9" style="176" customWidth="1"/>
    <col min="14" max="16384" width="9" style="270" customWidth="1"/>
  </cols>
  <sheetData>
    <row r="1" spans="1:10" ht="31.5" customHeight="1">
      <c r="A1" s="467" t="str">
        <f>表紙!B21</f>
        <v>令和４年度市町村別高齢者世帯数・世帯割合（圏域別）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20.25" customHeight="1">
      <c r="A2" s="382"/>
      <c r="B2" s="382"/>
      <c r="J2" s="143" t="str">
        <f>'表1-1'!J2</f>
        <v>令和４年７月１日現在</v>
      </c>
    </row>
    <row r="3" spans="1:10" ht="18" customHeight="1">
      <c r="A3" s="383" t="s">
        <v>33</v>
      </c>
      <c r="B3" s="386"/>
      <c r="C3" s="396" t="s">
        <v>185</v>
      </c>
      <c r="D3" s="414"/>
      <c r="E3" s="422"/>
      <c r="F3" s="422"/>
      <c r="G3" s="422"/>
      <c r="H3" s="422"/>
      <c r="I3" s="422"/>
      <c r="J3" s="459"/>
    </row>
    <row r="4" spans="1:10" ht="18" customHeight="1">
      <c r="A4" s="384"/>
      <c r="B4" s="387" t="s">
        <v>45</v>
      </c>
      <c r="C4" s="397"/>
      <c r="D4" s="415"/>
      <c r="E4" s="423" t="s">
        <v>184</v>
      </c>
      <c r="F4" s="431"/>
      <c r="G4" s="431"/>
      <c r="H4" s="450"/>
      <c r="I4" s="423" t="s">
        <v>180</v>
      </c>
      <c r="J4" s="450"/>
    </row>
    <row r="5" spans="1:10" ht="18" customHeight="1">
      <c r="A5" s="384"/>
      <c r="B5" s="387"/>
      <c r="C5" s="398" t="s">
        <v>172</v>
      </c>
      <c r="D5" s="416" t="s">
        <v>224</v>
      </c>
      <c r="E5" s="424" t="s">
        <v>173</v>
      </c>
      <c r="F5" s="432" t="s">
        <v>176</v>
      </c>
      <c r="G5" s="432" t="s">
        <v>36</v>
      </c>
      <c r="H5" s="451" t="s">
        <v>224</v>
      </c>
      <c r="I5" s="424" t="s">
        <v>172</v>
      </c>
      <c r="J5" s="460" t="s">
        <v>224</v>
      </c>
    </row>
    <row r="6" spans="1:10" ht="24">
      <c r="A6" s="385"/>
      <c r="B6" s="385" t="s">
        <v>192</v>
      </c>
      <c r="C6" s="343" t="s">
        <v>160</v>
      </c>
      <c r="D6" s="417" t="s">
        <v>54</v>
      </c>
      <c r="E6" s="343" t="s">
        <v>70</v>
      </c>
      <c r="F6" s="433" t="s">
        <v>93</v>
      </c>
      <c r="G6" s="444" t="s">
        <v>193</v>
      </c>
      <c r="H6" s="452" t="s">
        <v>225</v>
      </c>
      <c r="I6" s="343" t="s">
        <v>194</v>
      </c>
      <c r="J6" s="417" t="s">
        <v>226</v>
      </c>
    </row>
    <row r="7" spans="1:10" ht="18" customHeight="1">
      <c r="A7" s="26" t="s">
        <v>59</v>
      </c>
      <c r="B7" s="388">
        <f>SUM(B8,B12,B15,B20,B28,B31,B35,B37)</f>
        <v>386343</v>
      </c>
      <c r="C7" s="470">
        <f>SUM(C8,C12,C15,C20,C28,C31,C35,C37)</f>
        <v>137216</v>
      </c>
      <c r="D7" s="418">
        <f t="shared" ref="D7:D40" si="0">C7/B7</f>
        <v>0.35516626417458064</v>
      </c>
      <c r="E7" s="399">
        <f>SUM(E8,E12,E15,E20,E28,E31,E35,E37)</f>
        <v>23116</v>
      </c>
      <c r="F7" s="482">
        <f>SUM(F8,F12,F15,F20,F28,F31,F35,F37)</f>
        <v>54093</v>
      </c>
      <c r="G7" s="487">
        <f>SUM(G8,G12,G15,G20,G28,G31,G35,G37)</f>
        <v>77209</v>
      </c>
      <c r="H7" s="453">
        <f t="shared" ref="H7:H40" si="1">G7/B7</f>
        <v>0.1998457329367945</v>
      </c>
      <c r="I7" s="470">
        <f>SUM(I8,I12,I15,I20,I28,I31,I35,I37)</f>
        <v>60007</v>
      </c>
      <c r="J7" s="461">
        <f t="shared" ref="J7:J40" si="2">I7/B7</f>
        <v>0.15532053123778611</v>
      </c>
    </row>
    <row r="8" spans="1:10" ht="18" customHeight="1">
      <c r="A8" s="27" t="s">
        <v>27</v>
      </c>
      <c r="B8" s="389">
        <f>SUM(B9:B11)</f>
        <v>40797</v>
      </c>
      <c r="C8" s="389">
        <f>SUM(C9:C11)</f>
        <v>13197</v>
      </c>
      <c r="D8" s="420">
        <f t="shared" si="0"/>
        <v>0.32347966762261932</v>
      </c>
      <c r="E8" s="473">
        <f>SUM(E9:E11)</f>
        <v>2102</v>
      </c>
      <c r="F8" s="483">
        <f>SUM(F9:F11)</f>
        <v>4470</v>
      </c>
      <c r="G8" s="483">
        <f>SUM(G9:G11)</f>
        <v>6572</v>
      </c>
      <c r="H8" s="457">
        <f t="shared" si="1"/>
        <v>0.16109027624580238</v>
      </c>
      <c r="I8" s="473">
        <f>SUM(I9:I11)</f>
        <v>6625</v>
      </c>
      <c r="J8" s="466">
        <f t="shared" si="2"/>
        <v>0.16238939137681693</v>
      </c>
    </row>
    <row r="9" spans="1:10" ht="18" customHeight="1">
      <c r="A9" s="29" t="s">
        <v>65</v>
      </c>
      <c r="B9" s="29">
        <f>'表3-1'!B13</f>
        <v>27984</v>
      </c>
      <c r="C9" s="471">
        <f>SUM(E9,F9,I9)</f>
        <v>9139</v>
      </c>
      <c r="D9" s="358">
        <f t="shared" si="0"/>
        <v>0.32657947398513437</v>
      </c>
      <c r="E9" s="42">
        <f>'表3-1'!E13</f>
        <v>1427</v>
      </c>
      <c r="F9" s="50">
        <f>'表3-1'!F13</f>
        <v>2966</v>
      </c>
      <c r="G9" s="488">
        <f>E9+F9</f>
        <v>4393</v>
      </c>
      <c r="H9" s="358">
        <f t="shared" si="1"/>
        <v>0.15698256146369355</v>
      </c>
      <c r="I9" s="50">
        <f>'表3-1'!I13</f>
        <v>4746</v>
      </c>
      <c r="J9" s="360">
        <f t="shared" si="2"/>
        <v>0.16959691252144082</v>
      </c>
    </row>
    <row r="10" spans="1:10" ht="18" customHeight="1">
      <c r="A10" s="29" t="s">
        <v>77</v>
      </c>
      <c r="B10" s="29">
        <f>'表3-1'!B16</f>
        <v>10815</v>
      </c>
      <c r="C10" s="471">
        <f>SUM(E10,F10,I10)</f>
        <v>3344</v>
      </c>
      <c r="D10" s="358">
        <f t="shared" si="0"/>
        <v>0.30920018492834028</v>
      </c>
      <c r="E10" s="43">
        <f>'表3-1'!E16</f>
        <v>539</v>
      </c>
      <c r="F10" s="51">
        <f>'表3-1'!F16</f>
        <v>1232</v>
      </c>
      <c r="G10" s="488">
        <f>E10+F10</f>
        <v>1771</v>
      </c>
      <c r="H10" s="358">
        <f t="shared" si="1"/>
        <v>0.16375404530744336</v>
      </c>
      <c r="I10" s="51">
        <f>'表3-1'!I16</f>
        <v>1573</v>
      </c>
      <c r="J10" s="358">
        <f t="shared" si="2"/>
        <v>0.14544613962089689</v>
      </c>
    </row>
    <row r="11" spans="1:10" ht="18" customHeight="1">
      <c r="A11" s="32" t="s">
        <v>46</v>
      </c>
      <c r="B11" s="157">
        <f>'表3-1'!B24</f>
        <v>1998</v>
      </c>
      <c r="C11" s="472">
        <f>G11+I11</f>
        <v>714</v>
      </c>
      <c r="D11" s="358">
        <f t="shared" si="0"/>
        <v>0.35735735735735735</v>
      </c>
      <c r="E11" s="478">
        <f>'表3-1'!E24</f>
        <v>136</v>
      </c>
      <c r="F11" s="164">
        <f>'表3-1'!F24</f>
        <v>272</v>
      </c>
      <c r="G11" s="489">
        <f>E11+F11</f>
        <v>408</v>
      </c>
      <c r="H11" s="495">
        <f t="shared" si="1"/>
        <v>0.20420420420420421</v>
      </c>
      <c r="I11" s="172">
        <f>'表3-1'!I24</f>
        <v>306</v>
      </c>
      <c r="J11" s="477">
        <f t="shared" si="2"/>
        <v>0.15315315315315314</v>
      </c>
    </row>
    <row r="12" spans="1:10" ht="18" customHeight="1">
      <c r="A12" s="27" t="s">
        <v>229</v>
      </c>
      <c r="B12" s="389">
        <f>SUM(B13:B14)</f>
        <v>12398</v>
      </c>
      <c r="C12" s="40">
        <f>SUM(C13:C14)</f>
        <v>5642</v>
      </c>
      <c r="D12" s="420">
        <f t="shared" si="0"/>
        <v>0.45507339893531212</v>
      </c>
      <c r="E12" s="473">
        <f>SUM(E13:E14)</f>
        <v>1032</v>
      </c>
      <c r="F12" s="483">
        <f>SUM(F13:F14)</f>
        <v>2300</v>
      </c>
      <c r="G12" s="483">
        <f>SUM(G13:G14)</f>
        <v>3332</v>
      </c>
      <c r="H12" s="457">
        <f t="shared" si="1"/>
        <v>0.26875302468140022</v>
      </c>
      <c r="I12" s="473">
        <f>SUM(I13:I14)</f>
        <v>2310</v>
      </c>
      <c r="J12" s="466">
        <f t="shared" si="2"/>
        <v>0.18632037425391193</v>
      </c>
    </row>
    <row r="13" spans="1:10" ht="18" customHeight="1">
      <c r="A13" s="154" t="s">
        <v>49</v>
      </c>
      <c r="B13" s="154">
        <f>'表3-1'!B20</f>
        <v>11568</v>
      </c>
      <c r="C13" s="472">
        <f>SUM(E13,F13,I13)</f>
        <v>5187</v>
      </c>
      <c r="D13" s="477">
        <f t="shared" si="0"/>
        <v>0.44839211618257263</v>
      </c>
      <c r="E13" s="42">
        <f>'表3-1'!E20</f>
        <v>944</v>
      </c>
      <c r="F13" s="50">
        <f>'表3-1'!F20</f>
        <v>2119</v>
      </c>
      <c r="G13" s="489">
        <f>E13+F13</f>
        <v>3063</v>
      </c>
      <c r="H13" s="496">
        <f t="shared" si="1"/>
        <v>0.26478215767634855</v>
      </c>
      <c r="I13" s="42">
        <f>'表3-1'!I20</f>
        <v>2124</v>
      </c>
      <c r="J13" s="477">
        <f t="shared" si="2"/>
        <v>0.18360995850622408</v>
      </c>
    </row>
    <row r="14" spans="1:10" ht="18" customHeight="1">
      <c r="A14" s="32" t="s">
        <v>69</v>
      </c>
      <c r="B14" s="157">
        <f>'表3-1'!B26</f>
        <v>830</v>
      </c>
      <c r="C14" s="472">
        <f>G14+I14</f>
        <v>455</v>
      </c>
      <c r="D14" s="477">
        <f t="shared" si="0"/>
        <v>0.54819277108433739</v>
      </c>
      <c r="E14" s="478">
        <f>'表3-1'!E26</f>
        <v>88</v>
      </c>
      <c r="F14" s="164">
        <f>'表3-1'!F26</f>
        <v>181</v>
      </c>
      <c r="G14" s="489">
        <f>E14+F14</f>
        <v>269</v>
      </c>
      <c r="H14" s="495">
        <f t="shared" si="1"/>
        <v>0.32409638554216869</v>
      </c>
      <c r="I14" s="478">
        <f>'表3-1'!I26</f>
        <v>186</v>
      </c>
      <c r="J14" s="477">
        <f t="shared" si="2"/>
        <v>0.22409638554216868</v>
      </c>
    </row>
    <row r="15" spans="1:10" ht="18" customHeight="1">
      <c r="A15" s="27" t="s">
        <v>73</v>
      </c>
      <c r="B15" s="389">
        <f>SUM(B16:B19)</f>
        <v>30419</v>
      </c>
      <c r="C15" s="473">
        <f>SUM(C16:C19)</f>
        <v>14151</v>
      </c>
      <c r="D15" s="420">
        <f t="shared" si="0"/>
        <v>0.46520266938426641</v>
      </c>
      <c r="E15" s="473">
        <f>SUM(E16:E19)</f>
        <v>2435</v>
      </c>
      <c r="F15" s="483">
        <f>SUM(F16:F19)</f>
        <v>6162</v>
      </c>
      <c r="G15" s="483">
        <f>SUM(G16:G19)</f>
        <v>8597</v>
      </c>
      <c r="H15" s="457">
        <f t="shared" si="1"/>
        <v>0.2826194154968934</v>
      </c>
      <c r="I15" s="473">
        <f>SUM(I16:I19)</f>
        <v>5554</v>
      </c>
      <c r="J15" s="466">
        <f t="shared" si="2"/>
        <v>0.18258325388737304</v>
      </c>
    </row>
    <row r="16" spans="1:10" ht="18" customHeight="1">
      <c r="A16" s="154" t="s">
        <v>64</v>
      </c>
      <c r="B16" s="154">
        <f>'表3-1'!B11</f>
        <v>21114</v>
      </c>
      <c r="C16" s="472">
        <f>SUM(E16,F16,I16)</f>
        <v>9732</v>
      </c>
      <c r="D16" s="477">
        <f t="shared" si="0"/>
        <v>0.46092639954532538</v>
      </c>
      <c r="E16" s="42">
        <f>'表3-1'!E11</f>
        <v>1582</v>
      </c>
      <c r="F16" s="50">
        <f>'表3-1'!F11</f>
        <v>4431</v>
      </c>
      <c r="G16" s="489">
        <f>E16+F16</f>
        <v>6013</v>
      </c>
      <c r="H16" s="477">
        <f t="shared" si="1"/>
        <v>0.28478734488964669</v>
      </c>
      <c r="I16" s="50">
        <f>'表3-1'!I11</f>
        <v>3719</v>
      </c>
      <c r="J16" s="477">
        <f t="shared" si="2"/>
        <v>0.1761390546556787</v>
      </c>
    </row>
    <row r="17" spans="1:10" ht="18" customHeight="1">
      <c r="A17" s="154" t="s">
        <v>14</v>
      </c>
      <c r="B17" s="163">
        <f>'表3-1'!B28</f>
        <v>1098</v>
      </c>
      <c r="C17" s="474">
        <f>G17+I17</f>
        <v>491</v>
      </c>
      <c r="D17" s="477">
        <f t="shared" si="0"/>
        <v>0.44717668488160289</v>
      </c>
      <c r="E17" s="162">
        <f>'表3-1'!E28</f>
        <v>104</v>
      </c>
      <c r="F17" s="159">
        <f>'表3-1'!F28</f>
        <v>174</v>
      </c>
      <c r="G17" s="489">
        <f>E17+F17</f>
        <v>278</v>
      </c>
      <c r="H17" s="477">
        <f t="shared" si="1"/>
        <v>0.25318761384335153</v>
      </c>
      <c r="I17" s="159">
        <f>'表3-1'!I28</f>
        <v>213</v>
      </c>
      <c r="J17" s="477">
        <f t="shared" si="2"/>
        <v>0.19398907103825136</v>
      </c>
    </row>
    <row r="18" spans="1:10" ht="18" customHeight="1">
      <c r="A18" s="29" t="s">
        <v>0</v>
      </c>
      <c r="B18" s="30">
        <f>'表3-1'!B29</f>
        <v>5643</v>
      </c>
      <c r="C18" s="475">
        <f>G18+I18</f>
        <v>2710</v>
      </c>
      <c r="D18" s="358">
        <f t="shared" si="0"/>
        <v>0.48024100655679602</v>
      </c>
      <c r="E18" s="43">
        <f>'表3-1'!E29</f>
        <v>502</v>
      </c>
      <c r="F18" s="51">
        <f>'表3-1'!F29</f>
        <v>1088</v>
      </c>
      <c r="G18" s="490">
        <f>E18+F18</f>
        <v>1590</v>
      </c>
      <c r="H18" s="358">
        <f t="shared" si="1"/>
        <v>0.28176501860712388</v>
      </c>
      <c r="I18" s="51">
        <f>'表3-1'!I29</f>
        <v>1120</v>
      </c>
      <c r="J18" s="359">
        <f t="shared" si="2"/>
        <v>0.19847598794967217</v>
      </c>
    </row>
    <row r="19" spans="1:10" ht="18" customHeight="1">
      <c r="A19" s="34" t="s">
        <v>88</v>
      </c>
      <c r="B19" s="391">
        <f>'表3-1'!B30</f>
        <v>2564</v>
      </c>
      <c r="C19" s="413">
        <f>G19+I19</f>
        <v>1218</v>
      </c>
      <c r="D19" s="358">
        <f t="shared" si="0"/>
        <v>0.4750390015600624</v>
      </c>
      <c r="E19" s="172">
        <f>'表3-1'!E30</f>
        <v>247</v>
      </c>
      <c r="F19" s="52">
        <f>'表3-1'!F30</f>
        <v>469</v>
      </c>
      <c r="G19" s="491">
        <f>E19+F19</f>
        <v>716</v>
      </c>
      <c r="H19" s="421">
        <f t="shared" si="1"/>
        <v>0.27925117004680189</v>
      </c>
      <c r="I19" s="52">
        <f>'表3-1'!I30</f>
        <v>502</v>
      </c>
      <c r="J19" s="421">
        <f t="shared" si="2"/>
        <v>0.19578783151326054</v>
      </c>
    </row>
    <row r="20" spans="1:10" ht="18" customHeight="1">
      <c r="A20" s="26" t="s">
        <v>231</v>
      </c>
      <c r="B20" s="389">
        <f>SUM(B21:B27)</f>
        <v>169179</v>
      </c>
      <c r="C20" s="476">
        <f>SUM(C21:C27)</f>
        <v>58655</v>
      </c>
      <c r="D20" s="420">
        <f t="shared" si="0"/>
        <v>0.34670378711305777</v>
      </c>
      <c r="E20" s="473">
        <f>SUM(E21:E27)</f>
        <v>9363</v>
      </c>
      <c r="F20" s="483">
        <f>SUM(F21:F27)</f>
        <v>24348</v>
      </c>
      <c r="G20" s="492">
        <f>SUM(G21:G27)</f>
        <v>33711</v>
      </c>
      <c r="H20" s="457">
        <f t="shared" si="1"/>
        <v>0.19926231979146347</v>
      </c>
      <c r="I20" s="473">
        <f>SUM(I21:I27)</f>
        <v>24944</v>
      </c>
      <c r="J20" s="466">
        <f t="shared" si="2"/>
        <v>0.1474414673215943</v>
      </c>
    </row>
    <row r="21" spans="1:10" ht="18" customHeight="1">
      <c r="A21" s="28" t="s">
        <v>87</v>
      </c>
      <c r="B21" s="7">
        <f>'表3-1'!B10</f>
        <v>138616</v>
      </c>
      <c r="C21" s="87">
        <f>SUM(E21,F21,I21)</f>
        <v>46803</v>
      </c>
      <c r="D21" s="358">
        <f t="shared" si="0"/>
        <v>0.33764500490563859</v>
      </c>
      <c r="E21" s="161">
        <f>'表3-1'!E10</f>
        <v>7325</v>
      </c>
      <c r="F21" s="166">
        <f>'表3-1'!F10</f>
        <v>19926</v>
      </c>
      <c r="G21" s="493">
        <f t="shared" ref="G21:G27" si="3">E21+F21</f>
        <v>27251</v>
      </c>
      <c r="H21" s="458">
        <f t="shared" si="1"/>
        <v>0.19659346684365442</v>
      </c>
      <c r="I21" s="166">
        <f>'表3-1'!I10</f>
        <v>19552</v>
      </c>
      <c r="J21" s="357">
        <f t="shared" si="2"/>
        <v>0.1410515380619842</v>
      </c>
    </row>
    <row r="22" spans="1:10" ht="18" customHeight="1">
      <c r="A22" s="29" t="s">
        <v>72</v>
      </c>
      <c r="B22" s="29">
        <f>'表3-1'!B14</f>
        <v>10309</v>
      </c>
      <c r="C22" s="471">
        <f>SUM(E22,F22,I22)</f>
        <v>3962</v>
      </c>
      <c r="D22" s="358">
        <f t="shared" si="0"/>
        <v>0.38432437675817249</v>
      </c>
      <c r="E22" s="43">
        <f>'表3-1'!E14</f>
        <v>726</v>
      </c>
      <c r="F22" s="51">
        <f>'表3-1'!F14</f>
        <v>1305</v>
      </c>
      <c r="G22" s="490">
        <f t="shared" si="3"/>
        <v>2031</v>
      </c>
      <c r="H22" s="477">
        <f t="shared" si="1"/>
        <v>0.19701231933262198</v>
      </c>
      <c r="I22" s="51">
        <f>'表3-1'!I14</f>
        <v>1931</v>
      </c>
      <c r="J22" s="360">
        <f t="shared" si="2"/>
        <v>0.18731205742555049</v>
      </c>
    </row>
    <row r="23" spans="1:10" ht="18" customHeight="1">
      <c r="A23" s="29" t="s">
        <v>13</v>
      </c>
      <c r="B23" s="29">
        <f>'表3-1'!B18</f>
        <v>12456</v>
      </c>
      <c r="C23" s="471">
        <f>SUM(E23,F23,I23)</f>
        <v>4555</v>
      </c>
      <c r="D23" s="358">
        <f t="shared" si="0"/>
        <v>0.36568721901091844</v>
      </c>
      <c r="E23" s="43">
        <f>'表3-1'!E18</f>
        <v>749</v>
      </c>
      <c r="F23" s="51">
        <f>'表3-1'!F18</f>
        <v>1804</v>
      </c>
      <c r="G23" s="488">
        <f t="shared" si="3"/>
        <v>2553</v>
      </c>
      <c r="H23" s="358">
        <f t="shared" si="1"/>
        <v>0.20496146435452794</v>
      </c>
      <c r="I23" s="51">
        <f>'表3-1'!I18</f>
        <v>2002</v>
      </c>
      <c r="J23" s="358">
        <f t="shared" si="2"/>
        <v>0.1607257546563905</v>
      </c>
    </row>
    <row r="24" spans="1:10" ht="18" customHeight="1">
      <c r="A24" s="154" t="s">
        <v>228</v>
      </c>
      <c r="B24" s="469">
        <f>'表3-1'!B32</f>
        <v>3306</v>
      </c>
      <c r="C24" s="474">
        <f>G24+I24</f>
        <v>1672</v>
      </c>
      <c r="D24" s="477">
        <f t="shared" si="0"/>
        <v>0.50574712643678166</v>
      </c>
      <c r="E24" s="479">
        <f>'表3-1'!E32</f>
        <v>297</v>
      </c>
      <c r="F24" s="484">
        <f>'表3-1'!F32</f>
        <v>684</v>
      </c>
      <c r="G24" s="489">
        <f t="shared" si="3"/>
        <v>981</v>
      </c>
      <c r="H24" s="477">
        <f t="shared" si="1"/>
        <v>0.29673321234119782</v>
      </c>
      <c r="I24" s="484">
        <f>'表3-1'!I32</f>
        <v>691</v>
      </c>
      <c r="J24" s="477">
        <f t="shared" si="2"/>
        <v>0.20901391409558379</v>
      </c>
    </row>
    <row r="25" spans="1:10" ht="18" customHeight="1">
      <c r="A25" s="29" t="s">
        <v>82</v>
      </c>
      <c r="B25" s="30">
        <f>'表3-1'!B33</f>
        <v>2141</v>
      </c>
      <c r="C25" s="471">
        <f>G25+I25</f>
        <v>923</v>
      </c>
      <c r="D25" s="358">
        <f t="shared" si="0"/>
        <v>0.43110695936478283</v>
      </c>
      <c r="E25" s="43">
        <f>'表3-1'!E33</f>
        <v>129</v>
      </c>
      <c r="F25" s="51">
        <f>'表3-1'!F33</f>
        <v>372</v>
      </c>
      <c r="G25" s="489">
        <f t="shared" si="3"/>
        <v>501</v>
      </c>
      <c r="H25" s="358">
        <f t="shared" si="1"/>
        <v>0.23400280242877161</v>
      </c>
      <c r="I25" s="51">
        <f>'表3-1'!I33</f>
        <v>422</v>
      </c>
      <c r="J25" s="359">
        <f t="shared" si="2"/>
        <v>0.19710415693601122</v>
      </c>
    </row>
    <row r="26" spans="1:10" ht="18" customHeight="1">
      <c r="A26" s="29" t="s">
        <v>37</v>
      </c>
      <c r="B26" s="30">
        <f>'表3-1'!B34</f>
        <v>1501</v>
      </c>
      <c r="C26" s="471">
        <f>G26+I26</f>
        <v>572</v>
      </c>
      <c r="D26" s="358">
        <f t="shared" si="0"/>
        <v>0.3810792804796802</v>
      </c>
      <c r="E26" s="43">
        <f>'表3-1'!E34</f>
        <v>107</v>
      </c>
      <c r="F26" s="51">
        <f>'表3-1'!F34</f>
        <v>206</v>
      </c>
      <c r="G26" s="489">
        <f t="shared" si="3"/>
        <v>313</v>
      </c>
      <c r="H26" s="358">
        <f t="shared" si="1"/>
        <v>0.20852764823451034</v>
      </c>
      <c r="I26" s="51">
        <f>'表3-1'!I34</f>
        <v>259</v>
      </c>
      <c r="J26" s="358">
        <f t="shared" si="2"/>
        <v>0.17255163224516989</v>
      </c>
    </row>
    <row r="27" spans="1:10" ht="18" customHeight="1">
      <c r="A27" s="34" t="s">
        <v>83</v>
      </c>
      <c r="B27" s="391">
        <f>'表3-1'!B35</f>
        <v>850</v>
      </c>
      <c r="C27" s="472">
        <f>G27+I27</f>
        <v>168</v>
      </c>
      <c r="D27" s="358">
        <f t="shared" si="0"/>
        <v>0.1976470588235294</v>
      </c>
      <c r="E27" s="172">
        <f>'表3-1'!E35</f>
        <v>30</v>
      </c>
      <c r="F27" s="52">
        <f>'表3-1'!F35</f>
        <v>51</v>
      </c>
      <c r="G27" s="489">
        <f t="shared" si="3"/>
        <v>81</v>
      </c>
      <c r="H27" s="421">
        <f t="shared" si="1"/>
        <v>9.5294117647058821e-002</v>
      </c>
      <c r="I27" s="52">
        <f>'表3-1'!I35</f>
        <v>87</v>
      </c>
      <c r="J27" s="477">
        <f t="shared" si="2"/>
        <v>0.10235294117647059</v>
      </c>
    </row>
    <row r="28" spans="1:10" ht="24" customHeight="1">
      <c r="A28" s="155" t="s">
        <v>12</v>
      </c>
      <c r="B28" s="389">
        <f>SUM(B29:B30)</f>
        <v>37150</v>
      </c>
      <c r="C28" s="473">
        <f>SUM(C29:C30)</f>
        <v>12583</v>
      </c>
      <c r="D28" s="420">
        <f t="shared" si="0"/>
        <v>0.33870794078061911</v>
      </c>
      <c r="E28" s="473">
        <f>SUM(E29:E30)</f>
        <v>2246</v>
      </c>
      <c r="F28" s="483">
        <f>SUM(F29:F30)</f>
        <v>4740</v>
      </c>
      <c r="G28" s="483">
        <f>SUM(G29:G30)</f>
        <v>6986</v>
      </c>
      <c r="H28" s="457">
        <f t="shared" si="1"/>
        <v>0.18804845222072678</v>
      </c>
      <c r="I28" s="473">
        <f>SUM(I29:I30)</f>
        <v>5597</v>
      </c>
      <c r="J28" s="466">
        <f t="shared" si="2"/>
        <v>0.15065948855989234</v>
      </c>
    </row>
    <row r="29" spans="1:10" ht="18" customHeight="1">
      <c r="A29" s="154" t="s">
        <v>75</v>
      </c>
      <c r="B29" s="154">
        <f>'表3-1'!B17</f>
        <v>28510</v>
      </c>
      <c r="C29" s="472">
        <f>SUM(E29,F29,I29)</f>
        <v>9652</v>
      </c>
      <c r="D29" s="477">
        <f t="shared" si="0"/>
        <v>0.33854787793756574</v>
      </c>
      <c r="E29" s="42">
        <f>'表3-1'!E17</f>
        <v>1761</v>
      </c>
      <c r="F29" s="50">
        <f>'表3-1'!F17</f>
        <v>3681</v>
      </c>
      <c r="G29" s="489">
        <f>E29+F29</f>
        <v>5442</v>
      </c>
      <c r="H29" s="477">
        <f t="shared" si="1"/>
        <v>0.19088039284461591</v>
      </c>
      <c r="I29" s="50">
        <f>'表3-1'!I17</f>
        <v>4210</v>
      </c>
      <c r="J29" s="359">
        <f t="shared" si="2"/>
        <v>0.14766748509294983</v>
      </c>
    </row>
    <row r="30" spans="1:10" ht="18" customHeight="1">
      <c r="A30" s="34" t="s">
        <v>80</v>
      </c>
      <c r="B30" s="34">
        <f>'表3-1'!B21</f>
        <v>8640</v>
      </c>
      <c r="C30" s="413">
        <f>SUM(E30,F30,I30)</f>
        <v>2931</v>
      </c>
      <c r="D30" s="421">
        <f t="shared" si="0"/>
        <v>0.33923611111111113</v>
      </c>
      <c r="E30" s="172">
        <f>'表3-1'!E21</f>
        <v>485</v>
      </c>
      <c r="F30" s="52">
        <f>'表3-1'!F21</f>
        <v>1059</v>
      </c>
      <c r="G30" s="491">
        <f>E30+F30</f>
        <v>1544</v>
      </c>
      <c r="H30" s="421">
        <f t="shared" si="1"/>
        <v>0.1787037037037037</v>
      </c>
      <c r="I30" s="52">
        <f>'表3-1'!I21</f>
        <v>1387</v>
      </c>
      <c r="J30" s="421">
        <f t="shared" si="2"/>
        <v>0.1605324074074074</v>
      </c>
    </row>
    <row r="31" spans="1:10" ht="18" customHeight="1">
      <c r="A31" s="27" t="s">
        <v>235</v>
      </c>
      <c r="B31" s="394">
        <f>SUM(B32:B34)</f>
        <v>43561</v>
      </c>
      <c r="C31" s="426">
        <f>SUM(C32:C34)</f>
        <v>15826</v>
      </c>
      <c r="D31" s="418">
        <f t="shared" si="0"/>
        <v>0.36330662748789055</v>
      </c>
      <c r="E31" s="426">
        <f>SUM(E32:E34)</f>
        <v>2828</v>
      </c>
      <c r="F31" s="435">
        <f>SUM(F32:F34)</f>
        <v>6081</v>
      </c>
      <c r="G31" s="435">
        <f>SUM(G32:G34)</f>
        <v>8909</v>
      </c>
      <c r="H31" s="453">
        <f t="shared" si="1"/>
        <v>0.20451780262161107</v>
      </c>
      <c r="I31" s="426">
        <f>SUM(I32:I34)</f>
        <v>6917</v>
      </c>
      <c r="J31" s="461">
        <f t="shared" si="2"/>
        <v>0.15878882486627946</v>
      </c>
    </row>
    <row r="32" spans="1:10" ht="18" customHeight="1">
      <c r="A32" s="154" t="s">
        <v>97</v>
      </c>
      <c r="B32" s="154">
        <f>'表3-1'!B19</f>
        <v>28430</v>
      </c>
      <c r="C32" s="407">
        <f>SUM(E32,F32,I32)</f>
        <v>9986</v>
      </c>
      <c r="D32" s="465">
        <f t="shared" si="0"/>
        <v>0.35124868097080547</v>
      </c>
      <c r="E32" s="480">
        <f>'表3-1'!E19</f>
        <v>1752</v>
      </c>
      <c r="F32" s="485">
        <f>'表3-1'!F19</f>
        <v>3840</v>
      </c>
      <c r="G32" s="494">
        <f>E32+F32</f>
        <v>5592</v>
      </c>
      <c r="H32" s="465">
        <f t="shared" si="1"/>
        <v>0.19669363348575447</v>
      </c>
      <c r="I32" s="485">
        <f>'表3-1'!I19</f>
        <v>4394</v>
      </c>
      <c r="J32" s="464">
        <f t="shared" si="2"/>
        <v>0.154555047485051</v>
      </c>
    </row>
    <row r="33" spans="1:14" ht="18" customHeight="1">
      <c r="A33" s="29" t="s">
        <v>89</v>
      </c>
      <c r="B33" s="30">
        <f>'表3-1'!B22</f>
        <v>9145</v>
      </c>
      <c r="C33" s="404">
        <f>SUM(E33,F33,I33)</f>
        <v>3966</v>
      </c>
      <c r="D33" s="419">
        <f t="shared" si="0"/>
        <v>0.43367960634226355</v>
      </c>
      <c r="E33" s="481">
        <f>'表3-1'!E22</f>
        <v>740</v>
      </c>
      <c r="F33" s="486">
        <f>'表3-1'!F22</f>
        <v>1602</v>
      </c>
      <c r="G33" s="428">
        <f>E33+F33</f>
        <v>2342</v>
      </c>
      <c r="H33" s="419">
        <f t="shared" si="1"/>
        <v>0.25609622744669219</v>
      </c>
      <c r="I33" s="486">
        <f>'表3-1'!I22</f>
        <v>1624</v>
      </c>
      <c r="J33" s="419">
        <f t="shared" si="2"/>
        <v>0.17758337889557135</v>
      </c>
    </row>
    <row r="34" spans="1:14" ht="18" customHeight="1">
      <c r="A34" s="32" t="s">
        <v>86</v>
      </c>
      <c r="B34" s="7">
        <f>'表3-1'!B37</f>
        <v>5986</v>
      </c>
      <c r="C34" s="472">
        <f>G34+I34</f>
        <v>1874</v>
      </c>
      <c r="D34" s="477">
        <f t="shared" si="0"/>
        <v>0.31306381556966256</v>
      </c>
      <c r="E34" s="478">
        <f>'表3-1'!E37</f>
        <v>336</v>
      </c>
      <c r="F34" s="164">
        <f>'表3-1'!F37</f>
        <v>639</v>
      </c>
      <c r="G34" s="489">
        <f>E34+F34</f>
        <v>975</v>
      </c>
      <c r="H34" s="495">
        <f t="shared" si="1"/>
        <v>0.16288005345806883</v>
      </c>
      <c r="I34" s="172">
        <f>'表3-1'!I37</f>
        <v>899</v>
      </c>
      <c r="J34" s="477">
        <f t="shared" si="2"/>
        <v>0.1501837621115937</v>
      </c>
    </row>
    <row r="35" spans="1:14" ht="18" customHeight="1">
      <c r="A35" s="27" t="s">
        <v>234</v>
      </c>
      <c r="B35" s="389">
        <f>SUM(B36)</f>
        <v>31024</v>
      </c>
      <c r="C35" s="40">
        <f>SUM(C36)</f>
        <v>9980</v>
      </c>
      <c r="D35" s="420">
        <f t="shared" si="0"/>
        <v>0.32168643630737492</v>
      </c>
      <c r="E35" s="473">
        <f>SUM(E36)</f>
        <v>1676</v>
      </c>
      <c r="F35" s="483">
        <f>SUM(F36)</f>
        <v>3455</v>
      </c>
      <c r="G35" s="483">
        <f>SUM(G36)</f>
        <v>5131</v>
      </c>
      <c r="H35" s="457">
        <f t="shared" si="1"/>
        <v>0.16538808664259927</v>
      </c>
      <c r="I35" s="473">
        <f>SUM(I36)</f>
        <v>4849</v>
      </c>
      <c r="J35" s="466">
        <f t="shared" si="2"/>
        <v>0.15629834966477565</v>
      </c>
    </row>
    <row r="36" spans="1:14" ht="18" customHeight="1">
      <c r="A36" s="33" t="s">
        <v>4</v>
      </c>
      <c r="B36" s="154">
        <f>'表3-1'!B12</f>
        <v>31024</v>
      </c>
      <c r="C36" s="472">
        <f>SUM(E36,F36,I36)</f>
        <v>9980</v>
      </c>
      <c r="D36" s="477">
        <f t="shared" si="0"/>
        <v>0.32168643630737492</v>
      </c>
      <c r="E36" s="163">
        <f>'表3-1'!E12</f>
        <v>1676</v>
      </c>
      <c r="F36" s="55">
        <f>'表3-1'!F12</f>
        <v>3455</v>
      </c>
      <c r="G36" s="490">
        <f>E36+F36</f>
        <v>5131</v>
      </c>
      <c r="H36" s="477">
        <f t="shared" si="1"/>
        <v>0.16538808664259927</v>
      </c>
      <c r="I36" s="55">
        <f>'表3-1'!I12</f>
        <v>4849</v>
      </c>
      <c r="J36" s="359">
        <f t="shared" si="2"/>
        <v>0.15629834966477565</v>
      </c>
    </row>
    <row r="37" spans="1:14" ht="18" customHeight="1">
      <c r="A37" s="468" t="s">
        <v>233</v>
      </c>
      <c r="B37" s="389">
        <f>SUM(B38:B40)</f>
        <v>21815</v>
      </c>
      <c r="C37" s="473">
        <f>SUM(C38:C40)</f>
        <v>7182</v>
      </c>
      <c r="D37" s="420">
        <f t="shared" si="0"/>
        <v>0.3292230116892047</v>
      </c>
      <c r="E37" s="40">
        <f>SUM(E38:E40)</f>
        <v>1434</v>
      </c>
      <c r="F37" s="41">
        <f>SUM(F38:F40)</f>
        <v>2537</v>
      </c>
      <c r="G37" s="41">
        <f>SUM(G38:G40)</f>
        <v>3971</v>
      </c>
      <c r="H37" s="457">
        <f t="shared" si="1"/>
        <v>0.18203071281228511</v>
      </c>
      <c r="I37" s="40">
        <f>SUM(I38:I40)</f>
        <v>3211</v>
      </c>
      <c r="J37" s="466">
        <f t="shared" si="2"/>
        <v>0.14719229887691956</v>
      </c>
    </row>
    <row r="38" spans="1:14" ht="18" customHeight="1">
      <c r="A38" s="154" t="s">
        <v>74</v>
      </c>
      <c r="B38" s="154">
        <f>'表3-1'!B15</f>
        <v>16117</v>
      </c>
      <c r="C38" s="472">
        <f>SUM(E38,F38,I38)</f>
        <v>5671</v>
      </c>
      <c r="D38" s="477">
        <f t="shared" si="0"/>
        <v>0.35186449091021904</v>
      </c>
      <c r="E38" s="42">
        <f>'表3-1'!E15</f>
        <v>1120</v>
      </c>
      <c r="F38" s="50">
        <f>'表3-1'!F15</f>
        <v>2124</v>
      </c>
      <c r="G38" s="489">
        <f>E38+F38</f>
        <v>3244</v>
      </c>
      <c r="H38" s="477">
        <f t="shared" si="1"/>
        <v>0.20127815350251288</v>
      </c>
      <c r="I38" s="50">
        <f>'表3-1'!I15</f>
        <v>2427</v>
      </c>
      <c r="J38" s="477">
        <f t="shared" si="2"/>
        <v>0.15058633740770616</v>
      </c>
    </row>
    <row r="39" spans="1:14" ht="18" customHeight="1">
      <c r="A39" s="154" t="s">
        <v>47</v>
      </c>
      <c r="B39" s="163">
        <f>'表3-1'!B39</f>
        <v>4547</v>
      </c>
      <c r="C39" s="472">
        <f>G39+I39</f>
        <v>1236</v>
      </c>
      <c r="D39" s="477">
        <f t="shared" si="0"/>
        <v>0.27182757862326806</v>
      </c>
      <c r="E39" s="162">
        <f>'表3-1'!E39</f>
        <v>262</v>
      </c>
      <c r="F39" s="159">
        <f>'表3-1'!F39</f>
        <v>324</v>
      </c>
      <c r="G39" s="489">
        <f>E39+F39</f>
        <v>586</v>
      </c>
      <c r="H39" s="477">
        <f t="shared" si="1"/>
        <v>0.12887618209808666</v>
      </c>
      <c r="I39" s="159">
        <f>'表3-1'!I39</f>
        <v>650</v>
      </c>
      <c r="J39" s="477">
        <f t="shared" si="2"/>
        <v>0.14295139652518143</v>
      </c>
    </row>
    <row r="40" spans="1:14" ht="18" customHeight="1">
      <c r="A40" s="34" t="s">
        <v>101</v>
      </c>
      <c r="B40" s="391">
        <f>'表3-1'!B40</f>
        <v>1151</v>
      </c>
      <c r="C40" s="413">
        <f>G40+I40</f>
        <v>275</v>
      </c>
      <c r="D40" s="421">
        <f t="shared" si="0"/>
        <v>0.23892267593397046</v>
      </c>
      <c r="E40" s="172">
        <f>'表3-1'!E40</f>
        <v>52</v>
      </c>
      <c r="F40" s="52">
        <f>'表3-1'!F40</f>
        <v>89</v>
      </c>
      <c r="G40" s="491">
        <f>E40+F40</f>
        <v>141</v>
      </c>
      <c r="H40" s="421">
        <f t="shared" si="1"/>
        <v>0.12250217202432667</v>
      </c>
      <c r="I40" s="52">
        <f>'表3-1'!I40</f>
        <v>134</v>
      </c>
      <c r="J40" s="421">
        <f t="shared" si="2"/>
        <v>0.11642050390964379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">
        <v>175</v>
      </c>
      <c r="B42" s="56"/>
      <c r="C42" s="56"/>
      <c r="D42" s="56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301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5"/>
      <c r="G46" s="45"/>
      <c r="H46" s="45"/>
      <c r="I46" s="45"/>
      <c r="J46" s="45"/>
      <c r="K46" s="45"/>
      <c r="L46" s="497"/>
      <c r="M46" s="497"/>
      <c r="N46" s="45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52"/>
  <printOptions horizontalCentered="1"/>
  <pageMargins left="0.51181102362204722" right="0.47244094488188976" top="0.55118110236220474" bottom="0.51181102362204722" header="0.51181102362204722" footer="0.51181102362204722"/>
  <pageSetup paperSize="9" fitToWidth="1" fitToHeight="1" orientation="portrait" usePrinterDefaults="1" r:id="rId1"/>
  <headerFooter alignWithMargins="0">
    <oddHeader>&amp;L表3-2</oddHeader>
    <oddFooter>&amp;C8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表紙</vt:lpstr>
      <vt:lpstr>表1-1</vt:lpstr>
      <vt:lpstr>表1-2</vt:lpstr>
      <vt:lpstr>表1-3</vt:lpstr>
      <vt:lpstr>表1-4</vt:lpstr>
      <vt:lpstr>表2-1</vt:lpstr>
      <vt:lpstr>表2-2</vt:lpstr>
      <vt:lpstr>表3-1</vt:lpstr>
      <vt:lpstr>表3-2</vt:lpstr>
      <vt:lpstr>表3-3</vt:lpstr>
      <vt:lpstr>表3-4</vt:lpstr>
      <vt:lpstr>表3-5</vt:lpstr>
      <vt:lpstr>表4-1</vt:lpstr>
      <vt:lpstr>人口推移ｸﾞﾗﾌ</vt:lpstr>
      <vt:lpstr>動態推移ｸﾞﾗﾌ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石川　由美子</dc:creator>
  <cp:lastModifiedBy>山田 大祐</cp:lastModifiedBy>
  <cp:lastPrinted>2020-08-28T04:07:17Z</cp:lastPrinted>
  <dcterms:created xsi:type="dcterms:W3CDTF">1999-11-22T06:59:10Z</dcterms:created>
  <dcterms:modified xsi:type="dcterms:W3CDTF">2022-09-13T11:05:51Z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2022-09-13T11:05:51Z</vt:filetime>
  </property>
</Properties>
</file>